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EMHCS Tech Stuff\Inventory\"/>
    </mc:Choice>
  </mc:AlternateContent>
  <bookViews>
    <workbookView xWindow="0" yWindow="0" windowWidth="28800" windowHeight="12336" firstSheet="6" activeTab="6"/>
  </bookViews>
  <sheets>
    <sheet name="Zimbrich" sheetId="2" state="hidden" r:id="rId1"/>
    <sheet name="Joseph" sheetId="3" state="hidden" r:id="rId2"/>
    <sheet name="Kodak" sheetId="4" state="hidden" r:id="rId3"/>
    <sheet name="Computer Totals" sheetId="5" state="hidden" r:id="rId4"/>
    <sheet name="Printers" sheetId="6" state="hidden" r:id="rId5"/>
    <sheet name="Servers" sheetId="7" state="hidden" r:id="rId6"/>
    <sheet name="Zimbrich Directory" sheetId="10" r:id="rId7"/>
    <sheet name="Joseph Directory" sheetId="12" r:id="rId8"/>
    <sheet name="Kodak Directory" sheetId="11" r:id="rId9"/>
    <sheet name="19-20 Budget" sheetId="13" state="hidden" r:id="rId10"/>
    <sheet name="20-21 Budget" sheetId="14" state="hidden" r:id="rId11"/>
  </sheets>
  <externalReferences>
    <externalReference r:id="rId12"/>
  </externalReferences>
  <definedNames>
    <definedName name="_xlnm.Print_Area" localSheetId="7">'Joseph Directory'!$A$1:$F$47</definedName>
    <definedName name="_xlnm.Print_Area" localSheetId="6">'Zimbrich Directory'!$A$1:$F$125</definedName>
  </definedNames>
  <calcPr calcId="162913"/>
</workbook>
</file>

<file path=xl/calcChain.xml><?xml version="1.0" encoding="utf-8"?>
<calcChain xmlns="http://schemas.openxmlformats.org/spreadsheetml/2006/main">
  <c r="E49" i="11" l="1"/>
  <c r="E48" i="11"/>
  <c r="E46" i="11"/>
  <c r="E44" i="11"/>
  <c r="E43" i="11"/>
  <c r="E42" i="11"/>
  <c r="E41" i="11"/>
  <c r="E40" i="11"/>
  <c r="E38" i="11"/>
  <c r="E37" i="11"/>
  <c r="E35" i="11"/>
  <c r="E34" i="11"/>
  <c r="E33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5" i="11"/>
  <c r="E14" i="11"/>
  <c r="E13" i="11"/>
  <c r="E12" i="11"/>
  <c r="E10" i="11"/>
  <c r="E9" i="11"/>
  <c r="E8" i="11"/>
  <c r="E7" i="11"/>
  <c r="E6" i="11"/>
  <c r="E5" i="11"/>
  <c r="E4" i="11"/>
  <c r="E3" i="11"/>
  <c r="E54" i="12"/>
  <c r="E53" i="12"/>
  <c r="E51" i="12"/>
  <c r="E48" i="12"/>
  <c r="E45" i="12"/>
  <c r="E44" i="12"/>
  <c r="E42" i="12"/>
  <c r="E41" i="12"/>
  <c r="E39" i="12"/>
  <c r="E38" i="12"/>
  <c r="E36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5" i="12"/>
  <c r="E14" i="12"/>
  <c r="E13" i="12"/>
  <c r="E12" i="12"/>
  <c r="E11" i="12"/>
  <c r="E10" i="12"/>
  <c r="E8" i="12"/>
  <c r="E7" i="12"/>
  <c r="E6" i="12"/>
  <c r="E5" i="12"/>
  <c r="E4" i="12"/>
  <c r="E3" i="12"/>
  <c r="E131" i="10"/>
  <c r="E130" i="10"/>
  <c r="E125" i="10"/>
  <c r="E124" i="10"/>
  <c r="E121" i="10"/>
  <c r="E120" i="10"/>
  <c r="E118" i="10"/>
  <c r="E117" i="10"/>
  <c r="E116" i="10"/>
  <c r="E114" i="10"/>
  <c r="E113" i="10"/>
  <c r="E112" i="10"/>
  <c r="E111" i="10"/>
  <c r="E110" i="10"/>
  <c r="E109" i="10"/>
  <c r="E107" i="10"/>
  <c r="E106" i="10"/>
  <c r="E105" i="10"/>
  <c r="E103" i="10"/>
  <c r="E101" i="10"/>
  <c r="E100" i="10"/>
  <c r="E99" i="10"/>
  <c r="E98" i="10"/>
  <c r="E96" i="10"/>
  <c r="E95" i="10"/>
  <c r="E93" i="10"/>
  <c r="E92" i="10"/>
  <c r="E91" i="10"/>
  <c r="E90" i="10"/>
  <c r="E89" i="10"/>
  <c r="E88" i="10"/>
  <c r="E86" i="10"/>
  <c r="E85" i="10"/>
  <c r="E84" i="10"/>
  <c r="E83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39" i="10"/>
  <c r="E38" i="10"/>
  <c r="E37" i="10"/>
  <c r="E36" i="10"/>
  <c r="E35" i="10"/>
  <c r="E34" i="10"/>
  <c r="E33" i="10"/>
  <c r="E31" i="10"/>
  <c r="E30" i="10"/>
  <c r="E29" i="10"/>
  <c r="E28" i="10"/>
  <c r="E27" i="10"/>
  <c r="E26" i="10"/>
  <c r="E25" i="10"/>
  <c r="E24" i="10"/>
  <c r="E19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133" i="10" l="1"/>
  <c r="E132" i="10"/>
  <c r="E1" i="11" l="1"/>
  <c r="E1" i="10"/>
  <c r="E1" i="12"/>
  <c r="E11" i="14" l="1"/>
  <c r="E10" i="14"/>
  <c r="E3" i="14" l="1"/>
  <c r="E4" i="14" l="1"/>
  <c r="B5" i="14"/>
  <c r="E5" i="14" s="1"/>
  <c r="E28" i="14" l="1"/>
  <c r="E30" i="14"/>
  <c r="E8" i="14" l="1"/>
  <c r="E20" i="14"/>
  <c r="E21" i="14"/>
  <c r="E23" i="14"/>
  <c r="E25" i="14"/>
  <c r="E26" i="14"/>
  <c r="E27" i="14"/>
  <c r="E29" i="14"/>
  <c r="B18" i="14"/>
  <c r="E18" i="14" s="1"/>
  <c r="E19" i="14"/>
  <c r="E17" i="14"/>
  <c r="E7" i="14" l="1"/>
  <c r="N1" i="13" l="1"/>
  <c r="P1" i="13"/>
  <c r="O1" i="13"/>
  <c r="M1" i="13"/>
  <c r="L1" i="13"/>
  <c r="K1" i="13"/>
  <c r="J1" i="13"/>
  <c r="B9" i="13" l="1"/>
  <c r="B10" i="13"/>
  <c r="B11" i="13"/>
  <c r="B8" i="13"/>
  <c r="E6" i="14" l="1"/>
  <c r="E16" i="14"/>
  <c r="E15" i="14"/>
  <c r="E24" i="14"/>
  <c r="M52" i="4"/>
  <c r="L52" i="4"/>
  <c r="J52" i="4"/>
  <c r="Z48" i="3"/>
  <c r="X131" i="2"/>
  <c r="Y131" i="2"/>
  <c r="Z131" i="2"/>
  <c r="AA131" i="2"/>
  <c r="AB131" i="2"/>
  <c r="AC131" i="2"/>
  <c r="T131" i="2"/>
  <c r="U131" i="2"/>
  <c r="V131" i="2"/>
  <c r="W131" i="2"/>
  <c r="S131" i="2"/>
  <c r="R131" i="2"/>
  <c r="Q131" i="2"/>
  <c r="P131" i="2"/>
  <c r="E9" i="13"/>
  <c r="E8" i="13"/>
  <c r="E7" i="13"/>
  <c r="B6" i="13"/>
  <c r="E6" i="13" s="1"/>
  <c r="E5" i="13"/>
  <c r="E4" i="13"/>
  <c r="E3" i="13"/>
  <c r="E36" i="14" l="1"/>
  <c r="S132" i="2"/>
  <c r="O132" i="2"/>
  <c r="A53" i="4"/>
  <c r="A50" i="3"/>
  <c r="A133" i="2"/>
  <c r="B8" i="5" s="1"/>
  <c r="E1" i="4" l="1"/>
  <c r="E1" i="3"/>
  <c r="E48" i="4"/>
  <c r="E46" i="4"/>
  <c r="E45" i="4"/>
  <c r="E41" i="4"/>
  <c r="E42" i="4"/>
  <c r="E43" i="4"/>
  <c r="E40" i="4"/>
  <c r="E38" i="4"/>
  <c r="E37" i="4"/>
  <c r="E35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13" i="4"/>
  <c r="E14" i="4"/>
  <c r="E12" i="4"/>
  <c r="E4" i="4"/>
  <c r="E5" i="4"/>
  <c r="E6" i="4"/>
  <c r="E7" i="4"/>
  <c r="E8" i="4"/>
  <c r="E9" i="4"/>
  <c r="E10" i="4"/>
  <c r="E3" i="4"/>
  <c r="E44" i="3"/>
  <c r="E45" i="3"/>
  <c r="E46" i="3"/>
  <c r="E47" i="3"/>
  <c r="E43" i="3"/>
  <c r="E37" i="3"/>
  <c r="E35" i="3"/>
  <c r="E34" i="3"/>
  <c r="E32" i="3"/>
  <c r="E29" i="3"/>
  <c r="E30" i="3"/>
  <c r="E28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13" i="3"/>
  <c r="E10" i="3"/>
  <c r="E11" i="3"/>
  <c r="E9" i="3"/>
  <c r="E4" i="3"/>
  <c r="E5" i="3"/>
  <c r="E6" i="3"/>
  <c r="E7" i="3"/>
  <c r="E3" i="3"/>
  <c r="E129" i="2"/>
  <c r="E124" i="2"/>
  <c r="E122" i="2"/>
  <c r="E117" i="2"/>
  <c r="E118" i="2"/>
  <c r="E119" i="2"/>
  <c r="E120" i="2"/>
  <c r="E116" i="2"/>
  <c r="E110" i="2"/>
  <c r="E111" i="2"/>
  <c r="E112" i="2"/>
  <c r="E113" i="2"/>
  <c r="E114" i="2"/>
  <c r="E109" i="2"/>
  <c r="E105" i="2"/>
  <c r="E106" i="2"/>
  <c r="E107" i="2"/>
  <c r="E104" i="2"/>
  <c r="E100" i="2"/>
  <c r="E101" i="2"/>
  <c r="E102" i="2"/>
  <c r="E99" i="2"/>
  <c r="E92" i="2"/>
  <c r="E93" i="2"/>
  <c r="E94" i="2"/>
  <c r="E95" i="2"/>
  <c r="E96" i="2"/>
  <c r="E97" i="2"/>
  <c r="E91" i="2"/>
  <c r="E34" i="2"/>
  <c r="E35" i="2"/>
  <c r="E36" i="2"/>
  <c r="E37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3" i="2"/>
  <c r="E84" i="2"/>
  <c r="E85" i="2"/>
  <c r="E86" i="2"/>
  <c r="E87" i="2"/>
  <c r="E88" i="2"/>
  <c r="E89" i="2"/>
  <c r="E33" i="2"/>
  <c r="E26" i="2"/>
  <c r="E27" i="2"/>
  <c r="E28" i="2"/>
  <c r="E29" i="2"/>
  <c r="E30" i="2"/>
  <c r="E31" i="2"/>
  <c r="E25" i="2"/>
  <c r="E11" i="2"/>
  <c r="E12" i="2"/>
  <c r="E13" i="2"/>
  <c r="E14" i="2"/>
  <c r="E15" i="2"/>
  <c r="E16" i="2"/>
  <c r="E17" i="2"/>
  <c r="E18" i="2"/>
  <c r="E19" i="2"/>
  <c r="E21" i="2"/>
  <c r="E22" i="2"/>
  <c r="E5" i="2"/>
  <c r="E8" i="2"/>
  <c r="E9" i="2"/>
  <c r="E10" i="2"/>
  <c r="I52" i="4" l="1"/>
  <c r="J48" i="3" l="1"/>
  <c r="K48" i="3"/>
  <c r="L48" i="3"/>
  <c r="I48" i="3"/>
  <c r="AA52" i="4" l="1"/>
  <c r="Q52" i="4" l="1"/>
  <c r="P52" i="4"/>
  <c r="R52" i="4"/>
  <c r="S52" i="4"/>
  <c r="T52" i="4"/>
  <c r="U52" i="4"/>
  <c r="V52" i="4"/>
  <c r="W52" i="4"/>
  <c r="X52" i="4"/>
  <c r="Y52" i="4"/>
  <c r="Z52" i="4"/>
  <c r="O48" i="3"/>
  <c r="A2" i="5" s="1"/>
  <c r="P48" i="3"/>
  <c r="Q48" i="3"/>
  <c r="R48" i="3"/>
  <c r="S48" i="3"/>
  <c r="T48" i="3"/>
  <c r="U48" i="3"/>
  <c r="V48" i="3"/>
  <c r="W48" i="3"/>
  <c r="X48" i="3"/>
  <c r="J2" i="5" s="1"/>
  <c r="Y48" i="3"/>
  <c r="L2" i="5"/>
  <c r="R49" i="3" l="1"/>
  <c r="N49" i="3"/>
  <c r="O53" i="4"/>
  <c r="F2" i="5"/>
  <c r="K2" i="5"/>
  <c r="D2" i="5"/>
  <c r="I2" i="5"/>
  <c r="B2" i="5"/>
  <c r="E2" i="5"/>
  <c r="C2" i="5"/>
  <c r="G2" i="5"/>
  <c r="H2" i="5"/>
  <c r="C6" i="5" l="1"/>
  <c r="M2" i="5"/>
</calcChain>
</file>

<file path=xl/sharedStrings.xml><?xml version="1.0" encoding="utf-8"?>
<sst xmlns="http://schemas.openxmlformats.org/spreadsheetml/2006/main" count="1917" uniqueCount="858">
  <si>
    <t>#</t>
  </si>
  <si>
    <t>Name</t>
  </si>
  <si>
    <t>Position</t>
  </si>
  <si>
    <t>Room</t>
  </si>
  <si>
    <t>Ext.</t>
  </si>
  <si>
    <t>Projector</t>
  </si>
  <si>
    <t>Smart TV</t>
  </si>
  <si>
    <t>Computer</t>
  </si>
  <si>
    <t>Notes</t>
  </si>
  <si>
    <t>Dell 3590</t>
  </si>
  <si>
    <t>T430</t>
  </si>
  <si>
    <t>E545</t>
  </si>
  <si>
    <t>E550</t>
  </si>
  <si>
    <t>E555</t>
  </si>
  <si>
    <t>Dell Inspiron 15</t>
  </si>
  <si>
    <t>Lenovo ThinkCentre PC</t>
  </si>
  <si>
    <t>HP Spectre</t>
  </si>
  <si>
    <t>HP Envy x360</t>
  </si>
  <si>
    <t>Surface Pro</t>
  </si>
  <si>
    <t>Administration &amp; Office Staff</t>
  </si>
  <si>
    <t>Executive Director</t>
  </si>
  <si>
    <t>6-8 Principal</t>
  </si>
  <si>
    <t>YES</t>
  </si>
  <si>
    <t>202A</t>
  </si>
  <si>
    <t>Director of Operations</t>
  </si>
  <si>
    <t>114B</t>
  </si>
  <si>
    <t>HP ENVY x360</t>
  </si>
  <si>
    <t>6-8 Assistant Principal</t>
  </si>
  <si>
    <t>CFO</t>
  </si>
  <si>
    <t>B12</t>
  </si>
  <si>
    <t>Administraive Assistant</t>
  </si>
  <si>
    <t>Executive Assistant</t>
  </si>
  <si>
    <t>K-12 Academic Director</t>
  </si>
  <si>
    <t>6-8 Parent Coordinator</t>
  </si>
  <si>
    <t>Bilingual Coordinator</t>
  </si>
  <si>
    <t>Coaches, Social Workers &amp; Counselors</t>
  </si>
  <si>
    <t>Health Office</t>
  </si>
  <si>
    <t>Senior Accountant</t>
  </si>
  <si>
    <t>B08</t>
  </si>
  <si>
    <t>6-8 Social Worker</t>
  </si>
  <si>
    <t>Data Coordinator</t>
  </si>
  <si>
    <t>Counselor 6-8</t>
  </si>
  <si>
    <t>K-5 Principal</t>
  </si>
  <si>
    <t>120C</t>
  </si>
  <si>
    <t>6-8 Instructional Coach</t>
  </si>
  <si>
    <t>Surface Pro 6</t>
  </si>
  <si>
    <t>K-1 Assistant Principal</t>
  </si>
  <si>
    <t>2-3 Assistant Principal</t>
  </si>
  <si>
    <t>6A ELA/Social Studies</t>
  </si>
  <si>
    <t>21st Century</t>
  </si>
  <si>
    <t>21st Century Coordinator</t>
  </si>
  <si>
    <t>4-5 Assistant Principal</t>
  </si>
  <si>
    <t>6B Para</t>
  </si>
  <si>
    <t>6B Math/Science</t>
  </si>
  <si>
    <t>6A Para</t>
  </si>
  <si>
    <t>Total</t>
  </si>
  <si>
    <t>6th Grade SLA</t>
  </si>
  <si>
    <t>SLA Para</t>
  </si>
  <si>
    <t>Parent Coordinator K-2</t>
  </si>
  <si>
    <t>7/8 ELA</t>
  </si>
  <si>
    <t>7th Grade Para</t>
  </si>
  <si>
    <t>Parent Coordinator 3-5</t>
  </si>
  <si>
    <t>7/8 SLA</t>
  </si>
  <si>
    <t>7/8 Math</t>
  </si>
  <si>
    <t xml:space="preserve">Coaches &amp; Social Workers </t>
  </si>
  <si>
    <t>8th Grade Para</t>
  </si>
  <si>
    <t>7/8 Science</t>
  </si>
  <si>
    <t>K-1 Instructional Coach (ELA/Math)</t>
  </si>
  <si>
    <t>7/8 - Social Studies Tchr.</t>
  </si>
  <si>
    <t>2-5 Instructional Coach (ELA)</t>
  </si>
  <si>
    <t>Reflection Room</t>
  </si>
  <si>
    <t>Special Education Teachers</t>
  </si>
  <si>
    <t>2-5 Instructional Coach (Math)</t>
  </si>
  <si>
    <t>K-5 Instructional Coach (SLA)</t>
  </si>
  <si>
    <t>Special Education</t>
  </si>
  <si>
    <t>K-1 Social Worker</t>
  </si>
  <si>
    <t>5/6 - Special Education</t>
  </si>
  <si>
    <t>ENL Teachers</t>
  </si>
  <si>
    <t>2-3 Social Worker</t>
  </si>
  <si>
    <t>ENL</t>
  </si>
  <si>
    <t>Elective Teachers</t>
  </si>
  <si>
    <t>4-5 Social Worker</t>
  </si>
  <si>
    <t>Performing Arts/Music/Art</t>
  </si>
  <si>
    <t>Teachers</t>
  </si>
  <si>
    <t>Physical Education</t>
  </si>
  <si>
    <t>Food Service</t>
  </si>
  <si>
    <t>KA ELA/Title 1</t>
  </si>
  <si>
    <t>Hitachi</t>
  </si>
  <si>
    <t>Food Service - Supervisor</t>
  </si>
  <si>
    <t>Café</t>
  </si>
  <si>
    <t>Kinder - Para</t>
  </si>
  <si>
    <t>ASPIRA Office</t>
  </si>
  <si>
    <t>KB ELA/Title 1</t>
  </si>
  <si>
    <t>ASPIRA Coordinator</t>
  </si>
  <si>
    <t>InFocus</t>
  </si>
  <si>
    <t>Kindergarten Para</t>
  </si>
  <si>
    <t>KD Content</t>
  </si>
  <si>
    <t>InFocus D101</t>
  </si>
  <si>
    <t>KC ELA/Title 1</t>
  </si>
  <si>
    <t>Kinder - English Para</t>
  </si>
  <si>
    <t>K SLA</t>
  </si>
  <si>
    <t>InFocus INF6500e</t>
  </si>
  <si>
    <t>1A ELA Title 1</t>
  </si>
  <si>
    <t>Infocus</t>
  </si>
  <si>
    <t>1st Grade -  Para</t>
  </si>
  <si>
    <t>1B Content</t>
  </si>
  <si>
    <t>None</t>
  </si>
  <si>
    <t>1C ELA Title 1</t>
  </si>
  <si>
    <t>1D Content</t>
  </si>
  <si>
    <t>9-12 Principal</t>
  </si>
  <si>
    <t>1st -  Para  - Content</t>
  </si>
  <si>
    <t>9-12 Assistant Principal</t>
  </si>
  <si>
    <t>1st Grade SLA</t>
  </si>
  <si>
    <t>Athletic Director</t>
  </si>
  <si>
    <t>2A ELA Title 1</t>
  </si>
  <si>
    <t>9-12 Administrative Assistant</t>
  </si>
  <si>
    <t>2nd Grade - Para</t>
  </si>
  <si>
    <t>9-12 Secretary</t>
  </si>
  <si>
    <t>2B Content</t>
  </si>
  <si>
    <t>9-12 Parent Coordinator</t>
  </si>
  <si>
    <t>9-12 Social Worker</t>
  </si>
  <si>
    <t>9-12 Counselor</t>
  </si>
  <si>
    <t>2C ELA Title 1</t>
  </si>
  <si>
    <t>Dell</t>
  </si>
  <si>
    <t>9-12 Instructional Coach</t>
  </si>
  <si>
    <t>ELA</t>
  </si>
  <si>
    <t>2D Content</t>
  </si>
  <si>
    <t>Science</t>
  </si>
  <si>
    <t>Math</t>
  </si>
  <si>
    <t>2nd Grade SLA</t>
  </si>
  <si>
    <t>Math &amp; Elective</t>
  </si>
  <si>
    <t>History</t>
  </si>
  <si>
    <t>3A ELA Title 1</t>
  </si>
  <si>
    <t>B03</t>
  </si>
  <si>
    <t xml:space="preserve">Infocus </t>
  </si>
  <si>
    <t>3rd Grade - Para</t>
  </si>
  <si>
    <t>SLA</t>
  </si>
  <si>
    <t>3B Content</t>
  </si>
  <si>
    <t>B04</t>
  </si>
  <si>
    <t>InFocus D105</t>
  </si>
  <si>
    <t>Online Learning</t>
  </si>
  <si>
    <t>3C ELA Title 1</t>
  </si>
  <si>
    <t>B01</t>
  </si>
  <si>
    <t>Elective</t>
  </si>
  <si>
    <t>3rd Grade -  Para</t>
  </si>
  <si>
    <t>3D Content</t>
  </si>
  <si>
    <t>B02</t>
  </si>
  <si>
    <t>Intervention</t>
  </si>
  <si>
    <t>3rd Grade SLA</t>
  </si>
  <si>
    <t>9-12 Special Education</t>
  </si>
  <si>
    <t>4A ELA Title 1</t>
  </si>
  <si>
    <t>4th Grade Para</t>
  </si>
  <si>
    <t>Technology</t>
  </si>
  <si>
    <t>Surface Laptop</t>
  </si>
  <si>
    <t>4B Content</t>
  </si>
  <si>
    <t>Art</t>
  </si>
  <si>
    <t>4C Stand Alone</t>
  </si>
  <si>
    <t>Total # of District Computers</t>
  </si>
  <si>
    <t>Nurse</t>
  </si>
  <si>
    <t>4th Grade SLA</t>
  </si>
  <si>
    <t>ThinkCentre PC</t>
  </si>
  <si>
    <t>Staff Lounge</t>
  </si>
  <si>
    <t>Total # of Computers recommended to be replaced</t>
  </si>
  <si>
    <t>Lenovo E545 Battery</t>
  </si>
  <si>
    <t>Lenovo E555 Battery</t>
  </si>
  <si>
    <t>5A ELA Title 1</t>
  </si>
  <si>
    <t>Lenovo T430 Battery</t>
  </si>
  <si>
    <t>5th Grade - Para</t>
  </si>
  <si>
    <t>5B Content</t>
  </si>
  <si>
    <t>5C Stand Alone</t>
  </si>
  <si>
    <t>5th Grade SLA</t>
  </si>
  <si>
    <t>Special Ed. K-1</t>
  </si>
  <si>
    <t>Special Ed. 2-3</t>
  </si>
  <si>
    <t>Special Ed. 4-5</t>
  </si>
  <si>
    <t>Intervention K-2</t>
  </si>
  <si>
    <t>Intervention 3-5</t>
  </si>
  <si>
    <t>ENL K</t>
  </si>
  <si>
    <t>ENL 1</t>
  </si>
  <si>
    <t>ENL 2</t>
  </si>
  <si>
    <t>ENL 3-5</t>
  </si>
  <si>
    <t>Music</t>
  </si>
  <si>
    <t>Gym</t>
  </si>
  <si>
    <t>Librarian Aide</t>
  </si>
  <si>
    <t>ASPIRA Mentor</t>
  </si>
  <si>
    <t>FSA Program Coordinator</t>
  </si>
  <si>
    <t>Human Resource Manager</t>
  </si>
  <si>
    <t>Human Resource Assistant</t>
  </si>
  <si>
    <t>Doc Cam</t>
  </si>
  <si>
    <t>C.C. Key</t>
  </si>
  <si>
    <t>M.S. Nurse</t>
  </si>
  <si>
    <t>Dell 3500</t>
  </si>
  <si>
    <t>Health/PE</t>
  </si>
  <si>
    <t>Lenovo E550</t>
  </si>
  <si>
    <t>1st Grade SLA Para</t>
  </si>
  <si>
    <t>Lenovo E555</t>
  </si>
  <si>
    <t>Lenovo T430</t>
  </si>
  <si>
    <t>Lenovo Tiny Desktop</t>
  </si>
  <si>
    <t>4A ELA Title 1 Para</t>
  </si>
  <si>
    <t>Total Computers at Zimbrich</t>
  </si>
  <si>
    <t>Total Computers at Joseph</t>
  </si>
  <si>
    <t>Total Computers at Kodak</t>
  </si>
  <si>
    <t>Consultant</t>
  </si>
  <si>
    <t>K-12 Special Education Coordinator</t>
  </si>
  <si>
    <t>Conference Room</t>
  </si>
  <si>
    <t>Zimbrich Conference Room</t>
  </si>
  <si>
    <t>107A</t>
  </si>
  <si>
    <t>Dell Latitude 3390 2in1</t>
  </si>
  <si>
    <t>Maintenance</t>
  </si>
  <si>
    <t>Dell 3390 2in1</t>
  </si>
  <si>
    <t>101B</t>
  </si>
  <si>
    <t>101A</t>
  </si>
  <si>
    <t>213C</t>
  </si>
  <si>
    <t>213B</t>
  </si>
  <si>
    <t>213A</t>
  </si>
  <si>
    <t>Library</t>
  </si>
  <si>
    <t>B00</t>
  </si>
  <si>
    <t>Para</t>
  </si>
  <si>
    <t>Server Room</t>
  </si>
  <si>
    <t>Zimbrich Server Room</t>
  </si>
  <si>
    <t>Phone</t>
  </si>
  <si>
    <t>Inventory Totals</t>
  </si>
  <si>
    <t>Zimbrich</t>
  </si>
  <si>
    <t>Joseph</t>
  </si>
  <si>
    <t>Kodak</t>
  </si>
  <si>
    <t>Model</t>
  </si>
  <si>
    <t>Serial</t>
  </si>
  <si>
    <t>eSTUDIO 1057</t>
  </si>
  <si>
    <t>SCBBJ40258</t>
  </si>
  <si>
    <t>SCIEJ15505</t>
  </si>
  <si>
    <t>eSTUDIO 7516AC</t>
  </si>
  <si>
    <t>eSTUDIO 7506AC</t>
  </si>
  <si>
    <t>SCHJG90183</t>
  </si>
  <si>
    <t>SCBCH80210</t>
  </si>
  <si>
    <t>eSTUDIO 1207</t>
  </si>
  <si>
    <t>SCBCh80209</t>
  </si>
  <si>
    <t>SC1KH11435</t>
  </si>
  <si>
    <t>SCIKH11408</t>
  </si>
  <si>
    <t>S70156PHH1B7PK</t>
  </si>
  <si>
    <t>Lexmark 35S5705</t>
  </si>
  <si>
    <t>S70156PHH17KFK</t>
  </si>
  <si>
    <t>IP</t>
  </si>
  <si>
    <t>10.0.0.27</t>
  </si>
  <si>
    <t>10.0.0.28</t>
  </si>
  <si>
    <t>10.0.9.126</t>
  </si>
  <si>
    <t>10.0.9.127</t>
  </si>
  <si>
    <t>10.0.0.30</t>
  </si>
  <si>
    <t>10.0.0.29</t>
  </si>
  <si>
    <t>10.0.0.33</t>
  </si>
  <si>
    <t>21st Century Zimbrich Site Coordinator</t>
  </si>
  <si>
    <t>21st Century Joseph Site Coordinator</t>
  </si>
  <si>
    <t>21st Century Kodak Site Coordinator</t>
  </si>
  <si>
    <t>Lenovo L450</t>
  </si>
  <si>
    <t>Villa of Hope</t>
  </si>
  <si>
    <t>Social Worker</t>
  </si>
  <si>
    <t>B07</t>
  </si>
  <si>
    <t>Head Custodian</t>
  </si>
  <si>
    <t>PE</t>
  </si>
  <si>
    <t>H.S. Nurse</t>
  </si>
  <si>
    <t>Kodak Conference</t>
  </si>
  <si>
    <t>Kodak Conference Room</t>
  </si>
  <si>
    <t>K SLA Para</t>
  </si>
  <si>
    <t>NPR Room</t>
  </si>
  <si>
    <t>Lower Café</t>
  </si>
  <si>
    <t>IBERO</t>
  </si>
  <si>
    <t>Family Service Assistance</t>
  </si>
  <si>
    <t>B06</t>
  </si>
  <si>
    <t>Server</t>
  </si>
  <si>
    <t>Server IP Address</t>
  </si>
  <si>
    <t>Details</t>
  </si>
  <si>
    <t>Centauri</t>
  </si>
  <si>
    <t>Charter-Domain</t>
  </si>
  <si>
    <t>Deneb</t>
  </si>
  <si>
    <t>Host2</t>
  </si>
  <si>
    <t>HostServer1</t>
  </si>
  <si>
    <t>10.0.0.6</t>
  </si>
  <si>
    <t>10.0.0.5</t>
  </si>
  <si>
    <t>10.0.0.4</t>
  </si>
  <si>
    <t>10.0.0.99</t>
  </si>
  <si>
    <t>10.0.0.7</t>
  </si>
  <si>
    <t>10.0.0.10</t>
  </si>
  <si>
    <t>21st Century Administrative Assistant</t>
  </si>
  <si>
    <t>E-Mail Address</t>
  </si>
  <si>
    <t>John</t>
  </si>
  <si>
    <t>Florencio</t>
  </si>
  <si>
    <t>German</t>
  </si>
  <si>
    <t>Maria</t>
  </si>
  <si>
    <t>Nikki</t>
  </si>
  <si>
    <t>Sherley</t>
  </si>
  <si>
    <t>Damaris</t>
  </si>
  <si>
    <t>Mike</t>
  </si>
  <si>
    <t>Daryl</t>
  </si>
  <si>
    <t>Rachel</t>
  </si>
  <si>
    <t>Ivelisse</t>
  </si>
  <si>
    <t>Madeline</t>
  </si>
  <si>
    <t>Jeremy</t>
  </si>
  <si>
    <t>Zory</t>
  </si>
  <si>
    <t>Gxyzally</t>
  </si>
  <si>
    <t>Wanda</t>
  </si>
  <si>
    <t>Flor</t>
  </si>
  <si>
    <t>Dr. Miryam</t>
  </si>
  <si>
    <t>Dr. Sabrina</t>
  </si>
  <si>
    <t>Vasquez</t>
  </si>
  <si>
    <t>Harris</t>
  </si>
  <si>
    <t>Del Valle</t>
  </si>
  <si>
    <t>Nudo</t>
  </si>
  <si>
    <t>Lopez</t>
  </si>
  <si>
    <t>Petrella</t>
  </si>
  <si>
    <t>Kersbergen</t>
  </si>
  <si>
    <t>Barry</t>
  </si>
  <si>
    <t xml:space="preserve">Flores </t>
  </si>
  <si>
    <t>Saltares</t>
  </si>
  <si>
    <t>Langridge</t>
  </si>
  <si>
    <t>Cranston</t>
  </si>
  <si>
    <t xml:space="preserve">Jeanotte </t>
  </si>
  <si>
    <t>Bishop</t>
  </si>
  <si>
    <t>Altu</t>
  </si>
  <si>
    <t>Martinez-Allocco</t>
  </si>
  <si>
    <t>Pabon</t>
  </si>
  <si>
    <t>Adames</t>
  </si>
  <si>
    <t>Kathy</t>
  </si>
  <si>
    <t>Kerry</t>
  </si>
  <si>
    <t>Kristen</t>
  </si>
  <si>
    <t>Yolexis</t>
  </si>
  <si>
    <t>Lexie</t>
  </si>
  <si>
    <t>Kiatta</t>
  </si>
  <si>
    <t>Charol</t>
  </si>
  <si>
    <t>Pritty</t>
  </si>
  <si>
    <t>Zeman</t>
  </si>
  <si>
    <t>Vanegas</t>
  </si>
  <si>
    <t>Gastelum</t>
  </si>
  <si>
    <t>Whipset</t>
  </si>
  <si>
    <t>Rios</t>
  </si>
  <si>
    <t>Jessica</t>
  </si>
  <si>
    <t>Luzegnis</t>
  </si>
  <si>
    <t>Cecil</t>
  </si>
  <si>
    <t>Yaritza</t>
  </si>
  <si>
    <t>Schuler</t>
  </si>
  <si>
    <t>DeJesus</t>
  </si>
  <si>
    <t>Marlin</t>
  </si>
  <si>
    <t>Wright</t>
  </si>
  <si>
    <t>Negron</t>
  </si>
  <si>
    <t>Rochelle</t>
  </si>
  <si>
    <t>Tiffany</t>
  </si>
  <si>
    <t>Karina</t>
  </si>
  <si>
    <t>Yahaira</t>
  </si>
  <si>
    <t>Iliana</t>
  </si>
  <si>
    <t>Victoria</t>
  </si>
  <si>
    <t>Bethany</t>
  </si>
  <si>
    <t>Jaclyn</t>
  </si>
  <si>
    <t>Angelica</t>
  </si>
  <si>
    <t>Sofia</t>
  </si>
  <si>
    <t>Olivia</t>
  </si>
  <si>
    <t>Samily</t>
  </si>
  <si>
    <t>Yudelca</t>
  </si>
  <si>
    <t>Genesis</t>
  </si>
  <si>
    <t>Jennifer</t>
  </si>
  <si>
    <t>Julie</t>
  </si>
  <si>
    <t>Mariely</t>
  </si>
  <si>
    <t>Marangeliz</t>
  </si>
  <si>
    <t>Linda</t>
  </si>
  <si>
    <t>Aneisa</t>
  </si>
  <si>
    <t>Leigh</t>
  </si>
  <si>
    <t>Kiaraliz</t>
  </si>
  <si>
    <t>Yesenia</t>
  </si>
  <si>
    <t>Hompophone-Rivera</t>
  </si>
  <si>
    <t>Stampfer</t>
  </si>
  <si>
    <t>Berrios-Pabon</t>
  </si>
  <si>
    <t>Murphy</t>
  </si>
  <si>
    <t>Torres</t>
  </si>
  <si>
    <t>Lewis</t>
  </si>
  <si>
    <t>Jeanotte</t>
  </si>
  <si>
    <t>Flores</t>
  </si>
  <si>
    <t>Sanchez</t>
  </si>
  <si>
    <t>Williams</t>
  </si>
  <si>
    <t>Santiago</t>
  </si>
  <si>
    <t>DeGregorio</t>
  </si>
  <si>
    <t>Ocasio</t>
  </si>
  <si>
    <t>Carrasquillo</t>
  </si>
  <si>
    <t>Roman</t>
  </si>
  <si>
    <t>Tomczyszyn</t>
  </si>
  <si>
    <t>Lugo</t>
  </si>
  <si>
    <t>Infante</t>
  </si>
  <si>
    <t>Santos</t>
  </si>
  <si>
    <t>Beaz</t>
  </si>
  <si>
    <t>Vargas</t>
  </si>
  <si>
    <t>Sanna</t>
  </si>
  <si>
    <t>Aponte</t>
  </si>
  <si>
    <t>Allison</t>
  </si>
  <si>
    <t>Nemesis</t>
  </si>
  <si>
    <t>Stacy</t>
  </si>
  <si>
    <t>Brian</t>
  </si>
  <si>
    <t>Crystal</t>
  </si>
  <si>
    <t>Haydee</t>
  </si>
  <si>
    <t>Kylie</t>
  </si>
  <si>
    <t>Jorge</t>
  </si>
  <si>
    <t>Camille</t>
  </si>
  <si>
    <t>Mackenzie</t>
  </si>
  <si>
    <t>Rita</t>
  </si>
  <si>
    <t>Andre</t>
  </si>
  <si>
    <t>Abby</t>
  </si>
  <si>
    <t>Valeria</t>
  </si>
  <si>
    <t>Melissa</t>
  </si>
  <si>
    <t>Awilda</t>
  </si>
  <si>
    <t>Dan</t>
  </si>
  <si>
    <t>Annie</t>
  </si>
  <si>
    <t>Rebecca</t>
  </si>
  <si>
    <t>Suna</t>
  </si>
  <si>
    <t>Paula</t>
  </si>
  <si>
    <t>Justice</t>
  </si>
  <si>
    <t>Sheila</t>
  </si>
  <si>
    <t>Ashleen</t>
  </si>
  <si>
    <t>Fred</t>
  </si>
  <si>
    <t>Perez</t>
  </si>
  <si>
    <t>Oas</t>
  </si>
  <si>
    <t>Melendez</t>
  </si>
  <si>
    <t>Duell</t>
  </si>
  <si>
    <t>Hernandez</t>
  </si>
  <si>
    <t>Stanley</t>
  </si>
  <si>
    <t>Rodriguez</t>
  </si>
  <si>
    <t>Britt</t>
  </si>
  <si>
    <t>Cruz</t>
  </si>
  <si>
    <t>Velez</t>
  </si>
  <si>
    <t>Hargrave</t>
  </si>
  <si>
    <t>Dyami</t>
  </si>
  <si>
    <t>Maybelle</t>
  </si>
  <si>
    <t>Terry</t>
  </si>
  <si>
    <t>McNichol</t>
  </si>
  <si>
    <t>Alvarado</t>
  </si>
  <si>
    <t>Ruetz</t>
  </si>
  <si>
    <t>D'Aguilar</t>
  </si>
  <si>
    <t>Jones</t>
  </si>
  <si>
    <t>Awad</t>
  </si>
  <si>
    <t>Allen</t>
  </si>
  <si>
    <t>Flagler</t>
  </si>
  <si>
    <t>Vazquez</t>
  </si>
  <si>
    <t>Perry</t>
  </si>
  <si>
    <t>Claire</t>
  </si>
  <si>
    <t>Nia</t>
  </si>
  <si>
    <t>Jamie</t>
  </si>
  <si>
    <t>Barb</t>
  </si>
  <si>
    <t>Amy</t>
  </si>
  <si>
    <t>Stephanie</t>
  </si>
  <si>
    <t>Hannah</t>
  </si>
  <si>
    <t>Cohen</t>
  </si>
  <si>
    <t>Pike</t>
  </si>
  <si>
    <t>Duttinger</t>
  </si>
  <si>
    <t>Rudich</t>
  </si>
  <si>
    <t>DeRue</t>
  </si>
  <si>
    <t>Geller</t>
  </si>
  <si>
    <t>Karianne</t>
  </si>
  <si>
    <t>Hasan</t>
  </si>
  <si>
    <t>Nicole</t>
  </si>
  <si>
    <t>Wilson</t>
  </si>
  <si>
    <t>Faller</t>
  </si>
  <si>
    <t>Rivera</t>
  </si>
  <si>
    <t xml:space="preserve">Rizvi </t>
  </si>
  <si>
    <t>Jeffrey</t>
  </si>
  <si>
    <t>Jayme</t>
  </si>
  <si>
    <t>Geoffrey</t>
  </si>
  <si>
    <t>Shannon</t>
  </si>
  <si>
    <t>Green</t>
  </si>
  <si>
    <t>Bermudez</t>
  </si>
  <si>
    <t>Ballard</t>
  </si>
  <si>
    <t>Edge</t>
  </si>
  <si>
    <t>Betsy</t>
  </si>
  <si>
    <t>Milegnizeth</t>
  </si>
  <si>
    <t>Mireya</t>
  </si>
  <si>
    <t>Luz</t>
  </si>
  <si>
    <t>Gonzalez</t>
  </si>
  <si>
    <t>Betsaida</t>
  </si>
  <si>
    <t>Paredes</t>
  </si>
  <si>
    <t>Calderon</t>
  </si>
  <si>
    <t>Made</t>
  </si>
  <si>
    <t>Delgado</t>
  </si>
  <si>
    <t>Vincent</t>
  </si>
  <si>
    <t>Hale</t>
  </si>
  <si>
    <t>Alexander</t>
  </si>
  <si>
    <t>Omaira</t>
  </si>
  <si>
    <t>Wilfredo</t>
  </si>
  <si>
    <t>Mark</t>
  </si>
  <si>
    <t>Tammy</t>
  </si>
  <si>
    <t>Barnum</t>
  </si>
  <si>
    <t>Jiveli</t>
  </si>
  <si>
    <t>Banegas</t>
  </si>
  <si>
    <t>Miguel</t>
  </si>
  <si>
    <t>Martinez</t>
  </si>
  <si>
    <t>Jill</t>
  </si>
  <si>
    <t>Skeddle</t>
  </si>
  <si>
    <t>Anaivis</t>
  </si>
  <si>
    <t>Chinea Denis</t>
  </si>
  <si>
    <t>David</t>
  </si>
  <si>
    <t>Ruben</t>
  </si>
  <si>
    <t>Maritza</t>
  </si>
  <si>
    <t>Theresa</t>
  </si>
  <si>
    <t>Rayquanna</t>
  </si>
  <si>
    <t>Belinda</t>
  </si>
  <si>
    <t>Zachary</t>
  </si>
  <si>
    <t>Tara</t>
  </si>
  <si>
    <t>Veronica</t>
  </si>
  <si>
    <t>Alina</t>
  </si>
  <si>
    <t>Zimmerli</t>
  </si>
  <si>
    <t>Ramirez</t>
  </si>
  <si>
    <t>Lanos</t>
  </si>
  <si>
    <t>Ortega</t>
  </si>
  <si>
    <t>Natalie</t>
  </si>
  <si>
    <t>Liason</t>
  </si>
  <si>
    <t>Dima</t>
  </si>
  <si>
    <t>Chad</t>
  </si>
  <si>
    <t>Anderson</t>
  </si>
  <si>
    <t>Krista</t>
  </si>
  <si>
    <t>Colby</t>
  </si>
  <si>
    <t>Schulter</t>
  </si>
  <si>
    <t>Chumbley</t>
  </si>
  <si>
    <t>Zollweg</t>
  </si>
  <si>
    <t>Vanescha</t>
  </si>
  <si>
    <t>McBride</t>
  </si>
  <si>
    <t>Quintana</t>
  </si>
  <si>
    <t>Neidert</t>
  </si>
  <si>
    <t>Fame</t>
  </si>
  <si>
    <t>Jackson</t>
  </si>
  <si>
    <t>Andrew</t>
  </si>
  <si>
    <t>Schultz</t>
  </si>
  <si>
    <t>Ashton</t>
  </si>
  <si>
    <t>Rinella</t>
  </si>
  <si>
    <t>Jeehyae</t>
  </si>
  <si>
    <t>Son</t>
  </si>
  <si>
    <t>Yolanda</t>
  </si>
  <si>
    <t>Daliz</t>
  </si>
  <si>
    <t>Carroll</t>
  </si>
  <si>
    <t>Ramon</t>
  </si>
  <si>
    <t>Gonzalez-Rivera</t>
  </si>
  <si>
    <t>Shalym</t>
  </si>
  <si>
    <t>Lashawndra</t>
  </si>
  <si>
    <t>Ashley</t>
  </si>
  <si>
    <t>Nater</t>
  </si>
  <si>
    <t>Ashford</t>
  </si>
  <si>
    <t>Miller</t>
  </si>
  <si>
    <t>Wellinthon</t>
  </si>
  <si>
    <t>LaToya</t>
  </si>
  <si>
    <t>Kimberly</t>
  </si>
  <si>
    <t>Glenda</t>
  </si>
  <si>
    <t>Elaine</t>
  </si>
  <si>
    <t>Glendaliz</t>
  </si>
  <si>
    <t>Matt</t>
  </si>
  <si>
    <t>Munoz</t>
  </si>
  <si>
    <t>Manon</t>
  </si>
  <si>
    <t>Johnson</t>
  </si>
  <si>
    <t>Kleehammer</t>
  </si>
  <si>
    <t>K-12 Technology Coordinator</t>
  </si>
  <si>
    <t>Erin</t>
  </si>
  <si>
    <t>Krisher</t>
  </si>
  <si>
    <t>Haag</t>
  </si>
  <si>
    <t>Klein</t>
  </si>
  <si>
    <t>Connie</t>
  </si>
  <si>
    <t>Anthony</t>
  </si>
  <si>
    <t>Morgan</t>
  </si>
  <si>
    <t>Trisha</t>
  </si>
  <si>
    <t>Sarah</t>
  </si>
  <si>
    <t>William</t>
  </si>
  <si>
    <t>Alba</t>
  </si>
  <si>
    <t>Savine</t>
  </si>
  <si>
    <t>Brittany</t>
  </si>
  <si>
    <t>Olga</t>
  </si>
  <si>
    <t>O'Connell</t>
  </si>
  <si>
    <t>Heilmann</t>
  </si>
  <si>
    <t>Arieno</t>
  </si>
  <si>
    <t>Raymond</t>
  </si>
  <si>
    <t>Walter</t>
  </si>
  <si>
    <t>McDade</t>
  </si>
  <si>
    <t>Stoltzfus</t>
  </si>
  <si>
    <t>Rockefeller</t>
  </si>
  <si>
    <t>Yaeger</t>
  </si>
  <si>
    <t>Dr. Linda</t>
  </si>
  <si>
    <t>Podewils</t>
  </si>
  <si>
    <t>Roberts</t>
  </si>
  <si>
    <t>McFadden</t>
  </si>
  <si>
    <t>Pietrzykowski</t>
  </si>
  <si>
    <t>Diana</t>
  </si>
  <si>
    <t>Bonetti Cook</t>
  </si>
  <si>
    <t>Normandin</t>
  </si>
  <si>
    <t>Benjamin</t>
  </si>
  <si>
    <t>Castaneda</t>
  </si>
  <si>
    <t>Dina</t>
  </si>
  <si>
    <t>Brooks</t>
  </si>
  <si>
    <t>Brenda</t>
  </si>
  <si>
    <t>Mustafa</t>
  </si>
  <si>
    <t>Girsch</t>
  </si>
  <si>
    <t>Tapper</t>
  </si>
  <si>
    <t>Marisol</t>
  </si>
  <si>
    <t>rhompophone@emhcharter.org</t>
  </si>
  <si>
    <t>Noconnell@emhcharter.org</t>
  </si>
  <si>
    <t>RGonzalez@emhcharter.org</t>
  </si>
  <si>
    <t>ZMartinez@emhcharter.org</t>
  </si>
  <si>
    <t>Administrative Assistant</t>
  </si>
  <si>
    <t>6-8 Secretary</t>
  </si>
  <si>
    <t>K-5 Secretary</t>
  </si>
  <si>
    <t>Total Users</t>
  </si>
  <si>
    <t>Findings</t>
  </si>
  <si>
    <t>2020-2021 Technology Budget</t>
  </si>
  <si>
    <t>Antivirus</t>
  </si>
  <si>
    <t>Service</t>
  </si>
  <si>
    <t>Cost</t>
  </si>
  <si>
    <t>QTY</t>
  </si>
  <si>
    <t>Recurring?</t>
  </si>
  <si>
    <t>Recurring fee monthly</t>
  </si>
  <si>
    <t>E-Mail Domain</t>
  </si>
  <si>
    <t>Recurirng yearly</t>
  </si>
  <si>
    <t>Website</t>
  </si>
  <si>
    <t>Recurring yearly</t>
  </si>
  <si>
    <t>Chromebooks</t>
  </si>
  <si>
    <t>2019-2020 Technology Budget</t>
  </si>
  <si>
    <t>Purchased as needed</t>
  </si>
  <si>
    <t>DR Backup</t>
  </si>
  <si>
    <t>Interactive TVs</t>
  </si>
  <si>
    <t>Chromebook Related Costs</t>
  </si>
  <si>
    <t>Interactive TV Installation</t>
  </si>
  <si>
    <t>No</t>
  </si>
  <si>
    <t>As Needed</t>
  </si>
  <si>
    <t>LapTops &amp; PCs</t>
  </si>
  <si>
    <t>Laptops &amp; PCs</t>
  </si>
  <si>
    <t>Yes</t>
  </si>
  <si>
    <t>Purchase 50 laptops/year</t>
  </si>
  <si>
    <t>Dell 3390</t>
  </si>
  <si>
    <t>Lenovo Tiny Desktop &amp; T430</t>
  </si>
  <si>
    <t>Admin &amp; Office Staff</t>
  </si>
  <si>
    <t>Coaches &amp; Social Work</t>
  </si>
  <si>
    <t>ASPIRA</t>
  </si>
  <si>
    <t>Special Ed Teachers</t>
  </si>
  <si>
    <t>Coaches, SWs, Couns</t>
  </si>
  <si>
    <t>Network Upgrade</t>
  </si>
  <si>
    <t>Miscellaneous Items</t>
  </si>
  <si>
    <t>Headphones</t>
  </si>
  <si>
    <t>Miscellaneous</t>
  </si>
  <si>
    <t>*</t>
  </si>
  <si>
    <t>Toner</t>
  </si>
  <si>
    <t>One Time Purchase</t>
  </si>
  <si>
    <t>10.0.0.11</t>
  </si>
  <si>
    <t>SchoolTool Web Server</t>
  </si>
  <si>
    <t>SchoolToolHost DB Server</t>
  </si>
  <si>
    <t>Where SchoolTool Data is stored</t>
  </si>
  <si>
    <t>Network Hardware Upgrade</t>
  </si>
  <si>
    <t>Internet</t>
  </si>
  <si>
    <t>Edgenuity</t>
  </si>
  <si>
    <t>Parts &amp; Repairs</t>
  </si>
  <si>
    <t>Think about Timing</t>
  </si>
  <si>
    <t>Antivirus - Webroot</t>
  </si>
  <si>
    <t>Zearn</t>
  </si>
  <si>
    <t>SchoolPace</t>
  </si>
  <si>
    <t>QuaverMusic</t>
  </si>
  <si>
    <t>Accellerated Reader &amp; PD</t>
  </si>
  <si>
    <t>Yearly</t>
  </si>
  <si>
    <t>Frontier</t>
  </si>
  <si>
    <t>90% Reimburseable through e-rate</t>
  </si>
  <si>
    <t>BOCES Data Warehouse</t>
  </si>
  <si>
    <t>BOCES NYS Reporting</t>
  </si>
  <si>
    <t>SchoolTool</t>
  </si>
  <si>
    <t>Chromebook Carts</t>
  </si>
  <si>
    <t>Purchase 50 laptops/year for general staff and 10 for other staff</t>
  </si>
  <si>
    <t>School Messenger</t>
  </si>
  <si>
    <t>Software</t>
  </si>
  <si>
    <t>Utilities</t>
  </si>
  <si>
    <t>2 phone lines, 1 for each elevator at Joseph &amp; Zimbrich</t>
  </si>
  <si>
    <t>N/A</t>
  </si>
  <si>
    <t>10.0.0.1</t>
  </si>
  <si>
    <t>10.0.0.254</t>
  </si>
  <si>
    <t>10.0.8.254</t>
  </si>
  <si>
    <t>Fortigate IP - Zimbrich</t>
  </si>
  <si>
    <t>Fortigate IP - Kodak</t>
  </si>
  <si>
    <t>Core Switch</t>
  </si>
  <si>
    <t>Aruba 3810M</t>
  </si>
  <si>
    <t>File Server &amp; Print Server</t>
  </si>
  <si>
    <t>Server that hosts the SchoolTool website</t>
  </si>
  <si>
    <t>Library Software &amp; Fund EZ</t>
  </si>
  <si>
    <t>Infrascale Device</t>
  </si>
  <si>
    <t>10.0.0.250</t>
  </si>
  <si>
    <t>https://108.176.124.150:8443</t>
  </si>
  <si>
    <t>https://208.125.102.162:8443</t>
  </si>
  <si>
    <t>Mvazquez@emhcharter.org</t>
  </si>
  <si>
    <t>Fdelvalle@emhcharter.org</t>
  </si>
  <si>
    <t>Snudo@emhcharter.org</t>
  </si>
  <si>
    <t>adaguilar@emhcharter.org</t>
  </si>
  <si>
    <t>Merrick</t>
  </si>
  <si>
    <t>achineadenis@emhcharter.org</t>
  </si>
  <si>
    <t>mamartinez@emhcharter.org</t>
  </si>
  <si>
    <t>Robert</t>
  </si>
  <si>
    <t>Bryan</t>
  </si>
  <si>
    <t>Destiny Upgrade/License Renewal</t>
  </si>
  <si>
    <t>Destiny Online Service Renewal</t>
  </si>
  <si>
    <t>Library System Destiny/Follett</t>
  </si>
  <si>
    <t>Thomas</t>
  </si>
  <si>
    <t>Cuyler</t>
  </si>
  <si>
    <t>Keeping Laptop Summer 2020</t>
  </si>
  <si>
    <t>Briana</t>
  </si>
  <si>
    <t>Bendlin</t>
  </si>
  <si>
    <t>Nichols</t>
  </si>
  <si>
    <t>Dr. Miriam</t>
  </si>
  <si>
    <t>Gymnasium</t>
  </si>
  <si>
    <t>Zimbrich Gymnasium Stage Phone</t>
  </si>
  <si>
    <t>Stage</t>
  </si>
  <si>
    <t>Baez</t>
  </si>
  <si>
    <t>Maryluz</t>
  </si>
  <si>
    <t>Deborah</t>
  </si>
  <si>
    <t>Drago-Leaf</t>
  </si>
  <si>
    <t>Zach</t>
  </si>
  <si>
    <t>Instructional Coach ELA/History</t>
  </si>
  <si>
    <t>Ellen</t>
  </si>
  <si>
    <t>Instructional Coach Math/Science</t>
  </si>
  <si>
    <t>Tasia</t>
  </si>
  <si>
    <t>Ortiz</t>
  </si>
  <si>
    <t>Juba</t>
  </si>
  <si>
    <t>6th Grade Math</t>
  </si>
  <si>
    <t>Stapleton</t>
  </si>
  <si>
    <t>6th Grade Science</t>
  </si>
  <si>
    <t>Vega</t>
  </si>
  <si>
    <t>Student Support Specialist</t>
  </si>
  <si>
    <t>NPR</t>
  </si>
  <si>
    <t>Dr. German</t>
  </si>
  <si>
    <t>107B</t>
  </si>
  <si>
    <t>Tellis</t>
  </si>
  <si>
    <t>Lott</t>
  </si>
  <si>
    <t>Kalyssa</t>
  </si>
  <si>
    <t>Osgood</t>
  </si>
  <si>
    <t>Behavior Specialist</t>
  </si>
  <si>
    <t>Kberriospabon@emhcharter.org</t>
  </si>
  <si>
    <t>Jesse</t>
  </si>
  <si>
    <t>Steffenhagen</t>
  </si>
  <si>
    <t>Darlene</t>
  </si>
  <si>
    <t>Marshall</t>
  </si>
  <si>
    <t>Carmen</t>
  </si>
  <si>
    <t>Dr. LaToya</t>
  </si>
  <si>
    <t>Krolak</t>
  </si>
  <si>
    <t>Pedro</t>
  </si>
  <si>
    <t>Barinas</t>
  </si>
  <si>
    <t>Kaitlyn</t>
  </si>
  <si>
    <t>Cole</t>
  </si>
  <si>
    <t>Pecora</t>
  </si>
  <si>
    <t>9-12 Intervention</t>
  </si>
  <si>
    <t>Intervention Specialist</t>
  </si>
  <si>
    <t>Tech Ed</t>
  </si>
  <si>
    <t>Health</t>
  </si>
  <si>
    <t>Ann Marie</t>
  </si>
  <si>
    <t>Perrello</t>
  </si>
  <si>
    <t>Barbara</t>
  </si>
  <si>
    <t>Baird</t>
  </si>
  <si>
    <t>School Health Aide</t>
  </si>
  <si>
    <t>Staff</t>
  </si>
  <si>
    <t>Lounge</t>
  </si>
  <si>
    <t>Conference</t>
  </si>
  <si>
    <t>6th Grade ELA</t>
  </si>
  <si>
    <t>6th Grade Para</t>
  </si>
  <si>
    <t>6th Grade Social Studies</t>
  </si>
  <si>
    <t>103 A</t>
  </si>
  <si>
    <t>World Language</t>
  </si>
  <si>
    <t>103 B</t>
  </si>
  <si>
    <t>102 A</t>
  </si>
  <si>
    <t>7/8 Grade ELA</t>
  </si>
  <si>
    <t>204 A</t>
  </si>
  <si>
    <t>7/8 Grade SLA</t>
  </si>
  <si>
    <t>203 B</t>
  </si>
  <si>
    <t>7/8 Grade Math</t>
  </si>
  <si>
    <t>7/8 Grade Science</t>
  </si>
  <si>
    <t>7/8 Grade Social Studies</t>
  </si>
  <si>
    <t>203 A</t>
  </si>
  <si>
    <t>204 B</t>
  </si>
  <si>
    <t>7/8 Grade Literacy Intervention</t>
  </si>
  <si>
    <t>Physical Education &amp; MPR</t>
  </si>
  <si>
    <t>102 B</t>
  </si>
  <si>
    <t>Luqueno</t>
  </si>
  <si>
    <t>Virtual</t>
  </si>
  <si>
    <t>Intervention 2nd Grade</t>
  </si>
  <si>
    <t>Intervention 4th Grade</t>
  </si>
  <si>
    <t>Intervention 3rd Grade</t>
  </si>
  <si>
    <t>Intervention 1st Grade</t>
  </si>
  <si>
    <t>DDragoLeaf@emhcharter.org</t>
  </si>
  <si>
    <t>Marlena</t>
  </si>
  <si>
    <t>Hucko</t>
  </si>
  <si>
    <t>Speech K-5th Grade</t>
  </si>
  <si>
    <t>Vacant</t>
  </si>
  <si>
    <t>6-8 Grade Math Intervention</t>
  </si>
  <si>
    <t>Selene</t>
  </si>
  <si>
    <t>Clare</t>
  </si>
  <si>
    <t>6th Grade Literacy Intervention</t>
  </si>
  <si>
    <t>Adrianna</t>
  </si>
  <si>
    <t>Fierro</t>
  </si>
  <si>
    <t>Sandra</t>
  </si>
  <si>
    <t>Mongeon</t>
  </si>
  <si>
    <t>Minerva</t>
  </si>
  <si>
    <t>Rolon</t>
  </si>
  <si>
    <t>Heath Aide</t>
  </si>
  <si>
    <t>Natalia</t>
  </si>
  <si>
    <t>Martinez Bliss</t>
  </si>
  <si>
    <t>nmartinezbliss@emhcharter.org</t>
  </si>
  <si>
    <t>Isolation</t>
  </si>
  <si>
    <t>Isolation Room</t>
  </si>
  <si>
    <t>B11</t>
  </si>
  <si>
    <t>Irashivanette</t>
  </si>
  <si>
    <t>Diaz</t>
  </si>
  <si>
    <t>Building Sub</t>
  </si>
  <si>
    <t>Solange</t>
  </si>
  <si>
    <t>George</t>
  </si>
  <si>
    <t>Administrative Assistant &amp; Data Coordinator</t>
  </si>
  <si>
    <t>Mirian</t>
  </si>
  <si>
    <t>Valdor</t>
  </si>
  <si>
    <t>Yajaira</t>
  </si>
  <si>
    <t>Roderiguez</t>
  </si>
  <si>
    <t>E.S. Nurse</t>
  </si>
  <si>
    <t>Klimek</t>
  </si>
  <si>
    <t>Health Aide</t>
  </si>
  <si>
    <t>Desiree</t>
  </si>
  <si>
    <t>Beverly</t>
  </si>
  <si>
    <t>Roseborough</t>
  </si>
  <si>
    <t>FSA Senior Coordinator</t>
  </si>
  <si>
    <t>beverly.roseborough@iaal.org</t>
  </si>
  <si>
    <t>FSA Family Worker</t>
  </si>
  <si>
    <t>Business &amp; Marketing</t>
  </si>
  <si>
    <t>Kerianne</t>
  </si>
  <si>
    <t>Jenna</t>
  </si>
  <si>
    <t>Ricigliano</t>
  </si>
  <si>
    <t>Teachers &amp; Paraprofessionals</t>
  </si>
  <si>
    <t>K Standalone Teacher</t>
  </si>
  <si>
    <t>Paraprofessional</t>
  </si>
  <si>
    <t>K Content Teacher</t>
  </si>
  <si>
    <t>K &amp; 2nd Grade SLA Teacher</t>
  </si>
  <si>
    <t>K ELA Teacher</t>
  </si>
  <si>
    <t>1st Grade Content Teacher</t>
  </si>
  <si>
    <t>1st Grade SLA Teacher</t>
  </si>
  <si>
    <t>Samilly</t>
  </si>
  <si>
    <t>1st Grade ELA Teacher</t>
  </si>
  <si>
    <t>2nd Grade ELA Teacher</t>
  </si>
  <si>
    <t>Orengo</t>
  </si>
  <si>
    <t>2nd Grade Content Teacher</t>
  </si>
  <si>
    <t>2D Standalone Teacher</t>
  </si>
  <si>
    <t>2nd Grade SLA Teacher</t>
  </si>
  <si>
    <t>3rd Grade Content Teacher</t>
  </si>
  <si>
    <t>3rd Grade ELA Teacher</t>
  </si>
  <si>
    <t>3rd Grade SLA Teacher</t>
  </si>
  <si>
    <t>4th Grade ELA Teacher</t>
  </si>
  <si>
    <t>4th Grade Content Teacher</t>
  </si>
  <si>
    <t>4th Grade SLA Teacher</t>
  </si>
  <si>
    <t>5th Grade Content Teacher</t>
  </si>
  <si>
    <t>5th Grade ELA Teacher</t>
  </si>
  <si>
    <t>5th Grade Standalone Teacher</t>
  </si>
  <si>
    <t>5th Grade SLA Teacher</t>
  </si>
  <si>
    <t>1st &amp; 5th Grade</t>
  </si>
  <si>
    <t>2nd &amp; 3rd Grade</t>
  </si>
  <si>
    <t>K &amp; 4th Grade</t>
  </si>
  <si>
    <t>Intervention 5th Grade</t>
  </si>
  <si>
    <t>2nd Grade</t>
  </si>
  <si>
    <t>K &amp; 1st Grade</t>
  </si>
  <si>
    <t>3rd Grade</t>
  </si>
  <si>
    <t>4th &amp; 5th Grade</t>
  </si>
  <si>
    <t>K-5 Art</t>
  </si>
  <si>
    <t>K-5 Music</t>
  </si>
  <si>
    <t>K-5 Physical Education</t>
  </si>
  <si>
    <t>K-5 Librarian Aide</t>
  </si>
  <si>
    <t>6-8 Instructional Coach (SLA)</t>
  </si>
  <si>
    <t>Arnette</t>
  </si>
  <si>
    <t>Lovell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</si>
</sst>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35" x14ac:knownFonts="1">
    <font>
      <sz val="11"/>
      <color rgb="FF000000"/>
      <name val="Calibri"/>
    </font>
    <font>
      <b/>
      <sz val="14"/>
      <color rgb="FF0000FF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name val="Calibri"/>
      <family val="2"/>
    </font>
    <font>
      <sz val="12"/>
      <color rgb="FFFF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sz val="12"/>
      <color rgb="FF000000"/>
      <name val="Copperplate Gothic Bold"/>
      <family val="2"/>
    </font>
    <font>
      <b/>
      <sz val="12"/>
      <color rgb="FF000000"/>
      <name val="Copperplate Gothic Bold"/>
      <family val="2"/>
    </font>
    <font>
      <sz val="12"/>
      <color rgb="FF000000"/>
      <name val="Calibri"/>
      <family val="2"/>
    </font>
    <font>
      <sz val="12"/>
      <color rgb="FF000000"/>
      <name val="Arial Rounded MT Bold"/>
      <family val="2"/>
    </font>
    <font>
      <u/>
      <sz val="11"/>
      <color theme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rgb="FFFF0000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  <font>
      <b/>
      <sz val="12"/>
      <name val="Calibri"/>
      <family val="2"/>
    </font>
    <font>
      <sz val="11"/>
      <name val="Copperplate Gothic Bold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4"/>
      <color rgb="FF000000"/>
      <name val="Copperplate Gothic Bold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</font>
    <font>
      <b/>
      <sz val="14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70AD47"/>
        <bgColor rgb="FF70AD47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426">
    <xf numFmtId="0" fontId="0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8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0" fillId="0" borderId="0" xfId="0" applyFont="1"/>
    <xf numFmtId="0" fontId="0" fillId="3" borderId="6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2" fillId="0" borderId="9" xfId="0" applyFont="1" applyBorder="1"/>
    <xf numFmtId="0" fontId="12" fillId="0" borderId="9" xfId="0" applyFont="1" applyBorder="1" applyAlignment="1">
      <alignment vertical="center" wrapText="1"/>
    </xf>
    <xf numFmtId="0" fontId="8" fillId="0" borderId="9" xfId="0" applyFont="1" applyBorder="1"/>
    <xf numFmtId="0" fontId="0" fillId="0" borderId="9" xfId="0" applyFont="1" applyBorder="1"/>
    <xf numFmtId="0" fontId="0" fillId="0" borderId="9" xfId="0" applyFont="1" applyBorder="1" applyAlignment="1"/>
    <xf numFmtId="0" fontId="0" fillId="0" borderId="0" xfId="0" applyFont="1" applyAlignment="1"/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/>
    </xf>
    <xf numFmtId="0" fontId="8" fillId="2" borderId="9" xfId="0" applyFont="1" applyFill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0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left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8" fillId="0" borderId="2" xfId="0" applyFont="1" applyBorder="1"/>
    <xf numFmtId="0" fontId="8" fillId="0" borderId="6" xfId="0" applyFont="1" applyBorder="1"/>
    <xf numFmtId="0" fontId="0" fillId="0" borderId="6" xfId="0" applyFont="1" applyBorder="1" applyAlignment="1"/>
    <xf numFmtId="0" fontId="4" fillId="0" borderId="3" xfId="0" applyFont="1" applyBorder="1" applyAlignment="1"/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/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/>
    <xf numFmtId="0" fontId="8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8" fillId="0" borderId="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/>
    </xf>
    <xf numFmtId="0" fontId="4" fillId="0" borderId="9" xfId="0" applyFont="1" applyBorder="1" applyAlignment="1"/>
    <xf numFmtId="0" fontId="8" fillId="0" borderId="9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6" fillId="0" borderId="9" xfId="0" applyFont="1" applyBorder="1" applyAlignment="1">
      <alignment horizontal="center"/>
    </xf>
    <xf numFmtId="0" fontId="13" fillId="2" borderId="9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6" xfId="0" applyFont="1" applyBorder="1"/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/>
    <xf numFmtId="0" fontId="8" fillId="0" borderId="16" xfId="0" applyFont="1" applyBorder="1"/>
    <xf numFmtId="0" fontId="4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16" fillId="0" borderId="9" xfId="0" applyFont="1" applyBorder="1" applyAlignment="1">
      <alignment horizontal="center"/>
    </xf>
    <xf numFmtId="0" fontId="12" fillId="0" borderId="1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13" fillId="0" borderId="9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0" fillId="0" borderId="0" xfId="0" applyFont="1" applyAlignment="1"/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/>
    <xf numFmtId="0" fontId="0" fillId="0" borderId="0" xfId="0" applyFont="1" applyAlignment="1"/>
    <xf numFmtId="0" fontId="0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Font="1" applyAlignment="1"/>
    <xf numFmtId="0" fontId="0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8" fillId="0" borderId="3" xfId="0" applyFont="1" applyBorder="1"/>
    <xf numFmtId="0" fontId="10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8" fillId="0" borderId="2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3" fillId="0" borderId="0" xfId="0" applyFont="1" applyAlignment="1"/>
    <xf numFmtId="0" fontId="8" fillId="0" borderId="6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8" fillId="0" borderId="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12" xfId="0" applyFont="1" applyBorder="1" applyAlignment="1"/>
    <xf numFmtId="0" fontId="12" fillId="0" borderId="9" xfId="0" applyFont="1" applyFill="1" applyBorder="1" applyAlignment="1"/>
    <xf numFmtId="0" fontId="10" fillId="0" borderId="9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9" xfId="1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0" xfId="0" applyFont="1"/>
    <xf numFmtId="0" fontId="4" fillId="0" borderId="0" xfId="0" applyFont="1" applyAlignment="1"/>
    <xf numFmtId="0" fontId="8" fillId="0" borderId="9" xfId="0" applyFont="1" applyBorder="1" applyAlignment="1"/>
    <xf numFmtId="0" fontId="8" fillId="0" borderId="16" xfId="0" applyFont="1" applyBorder="1" applyAlignment="1"/>
    <xf numFmtId="0" fontId="8" fillId="0" borderId="16" xfId="0" applyFont="1" applyFill="1" applyBorder="1" applyAlignment="1"/>
    <xf numFmtId="0" fontId="8" fillId="5" borderId="9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9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18" xfId="0" applyFont="1" applyBorder="1" applyAlignment="1">
      <alignment horizontal="left" vertical="center" wrapText="1"/>
    </xf>
    <xf numFmtId="0" fontId="12" fillId="0" borderId="9" xfId="1" applyFont="1" applyBorder="1"/>
    <xf numFmtId="0" fontId="12" fillId="0" borderId="1" xfId="1" applyFont="1" applyBorder="1"/>
    <xf numFmtId="0" fontId="12" fillId="0" borderId="9" xfId="1" applyFont="1" applyBorder="1" applyAlignment="1">
      <alignment vertical="center" wrapText="1"/>
    </xf>
    <xf numFmtId="0" fontId="12" fillId="0" borderId="9" xfId="1" applyFont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8" fillId="0" borderId="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3" fillId="0" borderId="0" xfId="0" applyFont="1" applyAlignment="1">
      <alignment horizontal="left"/>
    </xf>
    <xf numFmtId="44" fontId="13" fillId="0" borderId="0" xfId="0" applyNumberFormat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1" fillId="0" borderId="6" xfId="0" applyFont="1" applyBorder="1"/>
    <xf numFmtId="0" fontId="5" fillId="0" borderId="0" xfId="0" applyFont="1"/>
    <xf numFmtId="0" fontId="22" fillId="0" borderId="0" xfId="0" applyFont="1" applyAlignment="1"/>
    <xf numFmtId="0" fontId="8" fillId="0" borderId="20" xfId="0" applyFont="1" applyBorder="1" applyAlignment="1">
      <alignment horizontal="center"/>
    </xf>
    <xf numFmtId="0" fontId="0" fillId="0" borderId="24" xfId="0" applyFont="1" applyBorder="1" applyAlignment="1"/>
    <xf numFmtId="0" fontId="8" fillId="0" borderId="21" xfId="0" applyFont="1" applyBorder="1" applyAlignment="1">
      <alignment horizontal="center"/>
    </xf>
    <xf numFmtId="0" fontId="8" fillId="6" borderId="9" xfId="0" applyFont="1" applyFill="1" applyBorder="1" applyAlignment="1">
      <alignment horizontal="left"/>
    </xf>
    <xf numFmtId="0" fontId="8" fillId="5" borderId="9" xfId="0" applyFont="1" applyFill="1" applyBorder="1"/>
    <xf numFmtId="0" fontId="8" fillId="6" borderId="9" xfId="0" applyFont="1" applyFill="1" applyBorder="1"/>
    <xf numFmtId="0" fontId="12" fillId="5" borderId="9" xfId="0" applyFont="1" applyFill="1" applyBorder="1"/>
    <xf numFmtId="0" fontId="0" fillId="2" borderId="9" xfId="0" applyFont="1" applyFill="1" applyBorder="1"/>
    <xf numFmtId="0" fontId="8" fillId="5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/>
    <xf numFmtId="0" fontId="11" fillId="0" borderId="9" xfId="0" applyFont="1" applyBorder="1" applyAlignment="1">
      <alignment horizontal="center" vertical="center" wrapText="1"/>
    </xf>
    <xf numFmtId="0" fontId="8" fillId="0" borderId="6" xfId="0" applyFont="1" applyBorder="1" applyAlignment="1"/>
    <xf numFmtId="0" fontId="8" fillId="5" borderId="9" xfId="0" applyFont="1" applyFill="1" applyBorder="1" applyAlignment="1">
      <alignment horizontal="left" vertical="center" shrinkToFit="1"/>
    </xf>
    <xf numFmtId="0" fontId="8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24" xfId="0" applyFont="1" applyBorder="1" applyAlignment="1"/>
    <xf numFmtId="0" fontId="4" fillId="0" borderId="25" xfId="0" applyFont="1" applyBorder="1" applyAlignment="1"/>
    <xf numFmtId="0" fontId="25" fillId="0" borderId="24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8" fillId="2" borderId="2" xfId="0" applyFont="1" applyFill="1" applyBorder="1" applyAlignment="1">
      <alignment horizontal="left"/>
    </xf>
    <xf numFmtId="0" fontId="8" fillId="6" borderId="2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7" fillId="0" borderId="9" xfId="0" applyFont="1" applyBorder="1" applyAlignment="1"/>
    <xf numFmtId="0" fontId="6" fillId="0" borderId="9" xfId="0" applyFont="1" applyBorder="1" applyAlignment="1">
      <alignment horizontal="center" vertical="center"/>
    </xf>
    <xf numFmtId="0" fontId="8" fillId="5" borderId="16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13" fillId="5" borderId="9" xfId="0" applyFont="1" applyFill="1" applyBorder="1" applyAlignment="1">
      <alignment horizontal="left"/>
    </xf>
    <xf numFmtId="0" fontId="4" fillId="0" borderId="9" xfId="0" applyFont="1" applyFill="1" applyBorder="1" applyAlignment="1"/>
    <xf numFmtId="0" fontId="5" fillId="0" borderId="6" xfId="0" applyFont="1" applyBorder="1" applyAlignment="1">
      <alignment vertical="center" wrapText="1"/>
    </xf>
    <xf numFmtId="0" fontId="24" fillId="0" borderId="9" xfId="0" applyFont="1" applyBorder="1" applyAlignment="1"/>
    <xf numFmtId="0" fontId="11" fillId="0" borderId="9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26" fillId="0" borderId="6" xfId="0" applyFont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7" borderId="9" xfId="0" applyFont="1" applyFill="1" applyBorder="1" applyAlignment="1">
      <alignment horizontal="center"/>
    </xf>
    <xf numFmtId="0" fontId="26" fillId="7" borderId="9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26" fillId="7" borderId="9" xfId="0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8" borderId="6" xfId="0" applyFont="1" applyFill="1" applyBorder="1" applyAlignment="1"/>
    <xf numFmtId="0" fontId="2" fillId="7" borderId="9" xfId="0" applyFont="1" applyFill="1" applyBorder="1" applyAlignment="1"/>
    <xf numFmtId="0" fontId="2" fillId="7" borderId="10" xfId="0" applyFont="1" applyFill="1" applyBorder="1"/>
    <xf numFmtId="44" fontId="0" fillId="0" borderId="0" xfId="0" applyNumberFormat="1" applyFont="1" applyAlignment="1"/>
    <xf numFmtId="44" fontId="13" fillId="0" borderId="0" xfId="0" applyNumberFormat="1" applyFont="1" applyAlignment="1">
      <alignment horizontal="center" vertical="center"/>
    </xf>
    <xf numFmtId="44" fontId="7" fillId="0" borderId="0" xfId="0" applyNumberFormat="1" applyFont="1" applyAlignment="1">
      <alignment horizontal="center"/>
    </xf>
    <xf numFmtId="0" fontId="7" fillId="0" borderId="0" xfId="0" applyFont="1" applyAlignment="1"/>
    <xf numFmtId="44" fontId="7" fillId="0" borderId="0" xfId="0" applyNumberFormat="1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3" fillId="0" borderId="0" xfId="0" applyFont="1" applyAlignment="1">
      <alignment horizontal="center"/>
    </xf>
    <xf numFmtId="3" fontId="0" fillId="0" borderId="0" xfId="0" applyNumberFormat="1" applyFont="1" applyAlignment="1"/>
    <xf numFmtId="7" fontId="13" fillId="0" borderId="0" xfId="0" applyNumberFormat="1" applyFont="1" applyAlignment="1">
      <alignment horizontal="center"/>
    </xf>
    <xf numFmtId="7" fontId="0" fillId="0" borderId="0" xfId="0" applyNumberFormat="1" applyFont="1" applyAlignment="1"/>
    <xf numFmtId="7" fontId="6" fillId="0" borderId="0" xfId="0" applyNumberFormat="1" applyFont="1" applyAlignment="1"/>
    <xf numFmtId="7" fontId="13" fillId="0" borderId="0" xfId="0" applyNumberFormat="1" applyFont="1" applyAlignment="1"/>
    <xf numFmtId="44" fontId="13" fillId="0" borderId="0" xfId="0" applyNumberFormat="1" applyFont="1" applyAlignment="1"/>
    <xf numFmtId="0" fontId="13" fillId="6" borderId="0" xfId="0" applyFont="1" applyFill="1" applyAlignment="1"/>
    <xf numFmtId="0" fontId="18" fillId="0" borderId="0" xfId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4" fillId="0" borderId="17" xfId="1" applyFont="1" applyBorder="1" applyAlignment="1">
      <alignment horizontal="left" vertical="center" wrapText="1"/>
    </xf>
    <xf numFmtId="0" fontId="12" fillId="0" borderId="16" xfId="1" applyFont="1" applyBorder="1"/>
    <xf numFmtId="0" fontId="12" fillId="0" borderId="9" xfId="1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2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0" fillId="0" borderId="9" xfId="0" applyFont="1" applyBorder="1" applyAlignment="1">
      <alignment horizontal="left"/>
    </xf>
    <xf numFmtId="0" fontId="30" fillId="0" borderId="9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/>
    </xf>
    <xf numFmtId="0" fontId="30" fillId="0" borderId="9" xfId="0" applyFont="1" applyBorder="1"/>
    <xf numFmtId="0" fontId="30" fillId="0" borderId="9" xfId="0" applyFont="1" applyBorder="1" applyAlignment="1">
      <alignment horizontal="center"/>
    </xf>
    <xf numFmtId="0" fontId="30" fillId="0" borderId="9" xfId="0" applyFont="1" applyBorder="1" applyAlignment="1">
      <alignment vertical="center" wrapText="1"/>
    </xf>
    <xf numFmtId="0" fontId="30" fillId="0" borderId="16" xfId="0" applyFont="1" applyBorder="1" applyAlignment="1">
      <alignment horizontal="left"/>
    </xf>
    <xf numFmtId="0" fontId="30" fillId="0" borderId="16" xfId="0" applyFont="1" applyBorder="1"/>
    <xf numFmtId="0" fontId="30" fillId="0" borderId="16" xfId="0" applyFont="1" applyBorder="1" applyAlignment="1">
      <alignment vertical="center" wrapText="1"/>
    </xf>
    <xf numFmtId="0" fontId="31" fillId="0" borderId="9" xfId="1" applyFont="1" applyBorder="1"/>
    <xf numFmtId="0" fontId="32" fillId="0" borderId="9" xfId="0" applyFont="1" applyBorder="1" applyAlignment="1">
      <alignment vertical="center" wrapText="1"/>
    </xf>
    <xf numFmtId="0" fontId="31" fillId="0" borderId="9" xfId="0" applyFont="1" applyBorder="1"/>
    <xf numFmtId="0" fontId="31" fillId="0" borderId="9" xfId="0" applyFont="1" applyBorder="1" applyAlignment="1">
      <alignment vertical="center" wrapText="1"/>
    </xf>
    <xf numFmtId="0" fontId="30" fillId="0" borderId="1" xfId="0" applyFont="1" applyBorder="1" applyAlignment="1">
      <alignment horizontal="left"/>
    </xf>
    <xf numFmtId="0" fontId="30" fillId="0" borderId="1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center"/>
    </xf>
    <xf numFmtId="0" fontId="30" fillId="0" borderId="8" xfId="0" applyFont="1" applyBorder="1" applyAlignment="1">
      <alignment horizontal="left"/>
    </xf>
    <xf numFmtId="0" fontId="31" fillId="0" borderId="9" xfId="1" applyFont="1" applyBorder="1" applyAlignment="1">
      <alignment horizontal="left"/>
    </xf>
    <xf numFmtId="0" fontId="30" fillId="0" borderId="9" xfId="0" applyFont="1" applyBorder="1" applyAlignment="1"/>
    <xf numFmtId="0" fontId="31" fillId="0" borderId="9" xfId="1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31" fillId="0" borderId="9" xfId="1" applyFont="1" applyBorder="1" applyAlignment="1">
      <alignment vertical="center" wrapText="1"/>
    </xf>
    <xf numFmtId="0" fontId="31" fillId="0" borderId="9" xfId="0" applyFont="1" applyFill="1" applyBorder="1" applyAlignment="1"/>
    <xf numFmtId="0" fontId="32" fillId="0" borderId="9" xfId="0" applyFont="1" applyBorder="1"/>
    <xf numFmtId="0" fontId="30" fillId="0" borderId="9" xfId="0" applyFont="1" applyBorder="1" applyAlignment="1">
      <alignment wrapText="1"/>
    </xf>
    <xf numFmtId="0" fontId="12" fillId="0" borderId="9" xfId="0" applyFont="1" applyBorder="1" applyAlignment="1">
      <alignment horizontal="left"/>
    </xf>
    <xf numFmtId="0" fontId="33" fillId="7" borderId="9" xfId="0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horizontal="center" vertical="center" wrapText="1"/>
    </xf>
    <xf numFmtId="0" fontId="34" fillId="7" borderId="9" xfId="0" applyFont="1" applyFill="1" applyBorder="1" applyAlignment="1">
      <alignment vertical="center"/>
    </xf>
    <xf numFmtId="0" fontId="34" fillId="7" borderId="9" xfId="0" applyFont="1" applyFill="1" applyBorder="1" applyAlignment="1">
      <alignment horizontal="center" vertical="center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/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30" fillId="0" borderId="8" xfId="0" applyFont="1" applyBorder="1"/>
    <xf numFmtId="0" fontId="30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/>
    </xf>
    <xf numFmtId="0" fontId="31" fillId="0" borderId="1" xfId="0" applyFont="1" applyBorder="1"/>
    <xf numFmtId="0" fontId="13" fillId="0" borderId="18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32" fillId="0" borderId="8" xfId="0" applyFont="1" applyBorder="1" applyAlignment="1">
      <alignment vertical="center" wrapText="1"/>
    </xf>
    <xf numFmtId="0" fontId="30" fillId="0" borderId="8" xfId="0" applyFont="1" applyBorder="1" applyAlignment="1">
      <alignment horizontal="center"/>
    </xf>
    <xf numFmtId="0" fontId="4" fillId="0" borderId="9" xfId="1" applyFont="1" applyBorder="1" applyAlignment="1">
      <alignment horizontal="left"/>
    </xf>
    <xf numFmtId="0" fontId="30" fillId="0" borderId="4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9" fillId="7" borderId="9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3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34" fillId="7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0" fillId="0" borderId="17" xfId="0" applyFont="1" applyBorder="1" applyAlignment="1">
      <alignment horizontal="left"/>
    </xf>
    <xf numFmtId="0" fontId="30" fillId="0" borderId="17" xfId="0" applyFont="1" applyBorder="1" applyAlignment="1">
      <alignment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36" xfId="0" applyFont="1" applyBorder="1"/>
    <xf numFmtId="0" fontId="3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0" fillId="0" borderId="2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Invento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imbrich"/>
      <sheetName val="Joseph"/>
      <sheetName val="Kodak"/>
      <sheetName val="Inventory Totals"/>
      <sheetName val="Printers"/>
      <sheetName val="Servers"/>
      <sheetName val="Zimbrich Directory"/>
      <sheetName val="Joseph Directory"/>
      <sheetName val="Kodak Directory"/>
      <sheetName val="19-20 Budget"/>
      <sheetName val="20-21 Budget"/>
    </sheetNames>
    <sheetDataSet>
      <sheetData sheetId="0">
        <row r="1">
          <cell r="E1" t="str">
            <v>E-Mail Address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chineadenis@emhcharter.org" TargetMode="External"/><Relationship Id="rId3" Type="http://schemas.openxmlformats.org/officeDocument/2006/relationships/hyperlink" Target="mailto:rhompophone@emhcharter.org" TargetMode="External"/><Relationship Id="rId7" Type="http://schemas.openxmlformats.org/officeDocument/2006/relationships/hyperlink" Target="mailto:adaguilar@emhcharter.org" TargetMode="External"/><Relationship Id="rId2" Type="http://schemas.openxmlformats.org/officeDocument/2006/relationships/hyperlink" Target="mailto:ZMartinez@emhcharter.org" TargetMode="External"/><Relationship Id="rId1" Type="http://schemas.openxmlformats.org/officeDocument/2006/relationships/hyperlink" Target="mailto:mrosario@emhcharter.org" TargetMode="External"/><Relationship Id="rId6" Type="http://schemas.openxmlformats.org/officeDocument/2006/relationships/hyperlink" Target="mailto:Snudo@emhcharter.org" TargetMode="External"/><Relationship Id="rId5" Type="http://schemas.openxmlformats.org/officeDocument/2006/relationships/hyperlink" Target="mailto:Fdelvalle@emhcharter.or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vazquez@emhcharter.org" TargetMode="External"/><Relationship Id="rId9" Type="http://schemas.openxmlformats.org/officeDocument/2006/relationships/hyperlink" Target="mailto:mamartinez@emhcharter.or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chineadenis@emhcharter.org" TargetMode="External"/><Relationship Id="rId1" Type="http://schemas.openxmlformats.org/officeDocument/2006/relationships/hyperlink" Target="mailto:RGonzalez@emhcharter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oconnell@emhcharter.or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208.125.102.162:8443/" TargetMode="External"/><Relationship Id="rId1" Type="http://schemas.openxmlformats.org/officeDocument/2006/relationships/hyperlink" Target="https://108.176.124.150:8443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mamartinez@emhcharter.org" TargetMode="External"/><Relationship Id="rId13" Type="http://schemas.openxmlformats.org/officeDocument/2006/relationships/printerSettings" Target="../printerSettings/printerSettings6.bin"/><Relationship Id="rId3" Type="http://schemas.openxmlformats.org/officeDocument/2006/relationships/hyperlink" Target="mailto:rhompophone@emhcharter.org" TargetMode="External"/><Relationship Id="rId7" Type="http://schemas.openxmlformats.org/officeDocument/2006/relationships/hyperlink" Target="mailto:adaguilar@emhcharter.org" TargetMode="External"/><Relationship Id="rId12" Type="http://schemas.openxmlformats.org/officeDocument/2006/relationships/hyperlink" Target="mailto:mvaldor@emhcharter.org" TargetMode="External"/><Relationship Id="rId2" Type="http://schemas.openxmlformats.org/officeDocument/2006/relationships/hyperlink" Target="mailto:ZMartinez@emhcharter.org" TargetMode="External"/><Relationship Id="rId1" Type="http://schemas.openxmlformats.org/officeDocument/2006/relationships/hyperlink" Target="mailto:mrosario@emhcharter.org" TargetMode="External"/><Relationship Id="rId6" Type="http://schemas.openxmlformats.org/officeDocument/2006/relationships/hyperlink" Target="mailto:Snudo@emhcharter.org" TargetMode="External"/><Relationship Id="rId11" Type="http://schemas.openxmlformats.org/officeDocument/2006/relationships/hyperlink" Target="mailto:beverly.roseborough@iaal.org" TargetMode="External"/><Relationship Id="rId5" Type="http://schemas.openxmlformats.org/officeDocument/2006/relationships/hyperlink" Target="mailto:Fdelvalle@emhcharter.org" TargetMode="External"/><Relationship Id="rId10" Type="http://schemas.openxmlformats.org/officeDocument/2006/relationships/hyperlink" Target="mailto:DDragoLeaf@emhcharter.org" TargetMode="External"/><Relationship Id="rId4" Type="http://schemas.openxmlformats.org/officeDocument/2006/relationships/hyperlink" Target="mailto:Mvazquez@emhcharter.org" TargetMode="External"/><Relationship Id="rId9" Type="http://schemas.openxmlformats.org/officeDocument/2006/relationships/hyperlink" Target="mailto:Kberriospabon@emhcharter.org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mrosario@emhcharter.org" TargetMode="External"/><Relationship Id="rId2" Type="http://schemas.openxmlformats.org/officeDocument/2006/relationships/hyperlink" Target="mailto:nmartinezbliss@emhcharter.org" TargetMode="External"/><Relationship Id="rId1" Type="http://schemas.openxmlformats.org/officeDocument/2006/relationships/hyperlink" Target="mailto:achineadenis@emhcharter.org" TargetMode="External"/><Relationship Id="rId4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Noconnell@emhcharter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17"/>
  <sheetViews>
    <sheetView zoomScaleNormal="100" workbookViewId="0">
      <pane ySplit="1" topLeftCell="A23" activePane="bottomLeft" state="frozen"/>
      <selection activeCell="H38" sqref="H38"/>
      <selection pane="bottomLeft" activeCell="H38" sqref="H38"/>
    </sheetView>
  </sheetViews>
  <sheetFormatPr defaultColWidth="14.44140625" defaultRowHeight="15" customHeight="1" x14ac:dyDescent="0.3"/>
  <cols>
    <col min="1" max="1" width="3.88671875" bestFit="1" customWidth="1"/>
    <col min="2" max="2" width="11.6640625" style="26" bestFit="1" customWidth="1"/>
    <col min="3" max="3" width="20.33203125" bestFit="1" customWidth="1"/>
    <col min="4" max="4" width="36.109375" bestFit="1" customWidth="1"/>
    <col min="5" max="5" width="30.6640625" style="135" bestFit="1" customWidth="1"/>
    <col min="6" max="6" width="7" customWidth="1"/>
    <col min="7" max="7" width="5.5546875" customWidth="1"/>
    <col min="8" max="8" width="32.88671875" style="287" bestFit="1" customWidth="1"/>
    <col min="9" max="9" width="7.5546875" bestFit="1" customWidth="1"/>
    <col min="10" max="10" width="9.44140625" style="38" bestFit="1" customWidth="1"/>
    <col min="11" max="11" width="10.44140625" bestFit="1" customWidth="1"/>
    <col min="12" max="12" width="11.6640625" customWidth="1"/>
    <col min="13" max="13" width="18" customWidth="1"/>
    <col min="14" max="14" width="27.33203125" bestFit="1" customWidth="1"/>
    <col min="15" max="15" width="6.88671875" customWidth="1"/>
    <col min="16" max="16" width="11.33203125" bestFit="1" customWidth="1"/>
    <col min="17" max="17" width="11.33203125" style="43" bestFit="1" customWidth="1"/>
    <col min="18" max="18" width="6.6640625" style="190" customWidth="1"/>
    <col min="19" max="21" width="6" style="135" customWidth="1"/>
    <col min="22" max="22" width="17.6640625" style="44" bestFit="1" customWidth="1"/>
    <col min="23" max="23" width="24.44140625" style="51" customWidth="1"/>
    <col min="24" max="24" width="12.33203125" bestFit="1" customWidth="1"/>
    <col min="25" max="25" width="14.5546875" customWidth="1"/>
    <col min="26" max="26" width="12.44140625" style="48" customWidth="1"/>
    <col min="27" max="27" width="16.5546875" style="158" bestFit="1" customWidth="1"/>
    <col min="28" max="28" width="10.88671875" style="158" bestFit="1" customWidth="1"/>
    <col min="29" max="29" width="14.44140625" style="51"/>
  </cols>
  <sheetData>
    <row r="1" spans="1:29" ht="15.75" customHeight="1" x14ac:dyDescent="0.35">
      <c r="A1" s="115" t="s">
        <v>0</v>
      </c>
      <c r="B1" s="345" t="s">
        <v>1</v>
      </c>
      <c r="C1" s="345"/>
      <c r="D1" s="94" t="s">
        <v>2</v>
      </c>
      <c r="E1" s="142" t="s">
        <v>281</v>
      </c>
      <c r="F1" s="140" t="s">
        <v>3</v>
      </c>
      <c r="G1" s="4" t="s">
        <v>4</v>
      </c>
      <c r="H1" s="4" t="s">
        <v>691</v>
      </c>
      <c r="I1" s="4" t="s">
        <v>219</v>
      </c>
      <c r="J1" s="4" t="s">
        <v>188</v>
      </c>
      <c r="K1" s="4" t="s">
        <v>187</v>
      </c>
      <c r="L1" s="4" t="s">
        <v>5</v>
      </c>
      <c r="M1" s="4" t="s">
        <v>6</v>
      </c>
      <c r="N1" s="168" t="s">
        <v>7</v>
      </c>
      <c r="O1" s="95" t="s">
        <v>8</v>
      </c>
      <c r="P1" s="95" t="s">
        <v>9</v>
      </c>
      <c r="Q1" s="95" t="s">
        <v>190</v>
      </c>
      <c r="R1" s="223" t="s">
        <v>10</v>
      </c>
      <c r="S1" s="224" t="s">
        <v>11</v>
      </c>
      <c r="T1" s="224" t="s">
        <v>12</v>
      </c>
      <c r="U1" s="224" t="s">
        <v>13</v>
      </c>
      <c r="V1" s="95" t="s">
        <v>14</v>
      </c>
      <c r="W1" s="167" t="s">
        <v>15</v>
      </c>
      <c r="X1" s="95" t="s">
        <v>16</v>
      </c>
      <c r="Y1" s="95" t="s">
        <v>17</v>
      </c>
      <c r="Z1" s="95" t="s">
        <v>18</v>
      </c>
      <c r="AA1" s="95" t="s">
        <v>153</v>
      </c>
      <c r="AB1" s="62" t="s">
        <v>622</v>
      </c>
      <c r="AC1" s="62" t="s">
        <v>251</v>
      </c>
    </row>
    <row r="2" spans="1:29" ht="15.75" customHeight="1" x14ac:dyDescent="0.3">
      <c r="A2" s="354" t="s">
        <v>19</v>
      </c>
      <c r="B2" s="354"/>
      <c r="C2" s="354"/>
      <c r="D2" s="354"/>
      <c r="E2" s="354"/>
      <c r="F2" s="359"/>
      <c r="G2" s="360"/>
      <c r="H2" s="63"/>
      <c r="I2" s="191"/>
      <c r="J2" s="191"/>
      <c r="K2" s="191"/>
      <c r="L2" s="191"/>
      <c r="M2" s="191"/>
      <c r="N2" s="193" t="s">
        <v>624</v>
      </c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2"/>
    </row>
    <row r="3" spans="1:29" ht="15.75" customHeight="1" x14ac:dyDescent="0.3">
      <c r="A3" s="114">
        <v>1</v>
      </c>
      <c r="B3" s="41"/>
      <c r="C3" s="33"/>
      <c r="D3" s="33" t="s">
        <v>20</v>
      </c>
      <c r="E3" s="149"/>
      <c r="F3" s="116" t="s">
        <v>210</v>
      </c>
      <c r="G3" s="154">
        <v>7052</v>
      </c>
      <c r="H3" s="282"/>
      <c r="I3" s="162"/>
      <c r="J3" s="162"/>
      <c r="K3" s="162"/>
      <c r="L3" s="162"/>
      <c r="M3" s="162"/>
      <c r="N3" s="175" t="s">
        <v>16</v>
      </c>
      <c r="O3" s="202"/>
      <c r="P3" s="202"/>
      <c r="Q3" s="202"/>
      <c r="R3" s="225"/>
      <c r="S3" s="232"/>
      <c r="T3" s="232"/>
      <c r="U3" s="232"/>
      <c r="V3" s="202"/>
      <c r="W3" s="202"/>
      <c r="X3" s="202">
        <v>1</v>
      </c>
      <c r="Y3" s="202"/>
      <c r="Z3" s="56"/>
      <c r="AA3" s="202"/>
      <c r="AB3" s="233"/>
      <c r="AC3" s="206"/>
    </row>
    <row r="4" spans="1:29" s="43" customFormat="1" ht="15.75" customHeight="1" x14ac:dyDescent="0.3">
      <c r="A4" s="114">
        <v>2</v>
      </c>
      <c r="B4" s="41" t="s">
        <v>299</v>
      </c>
      <c r="C4" s="33" t="s">
        <v>301</v>
      </c>
      <c r="D4" s="33" t="s">
        <v>201</v>
      </c>
      <c r="E4" s="149" t="s">
        <v>677</v>
      </c>
      <c r="F4" s="116" t="s">
        <v>209</v>
      </c>
      <c r="G4" s="154">
        <v>7068</v>
      </c>
      <c r="H4" s="282"/>
      <c r="I4" s="162"/>
      <c r="J4" s="162"/>
      <c r="K4" s="162"/>
      <c r="L4" s="162"/>
      <c r="M4" s="162"/>
      <c r="N4" s="176" t="s">
        <v>153</v>
      </c>
      <c r="O4" s="202"/>
      <c r="P4" s="202"/>
      <c r="Q4" s="202"/>
      <c r="R4" s="225"/>
      <c r="S4" s="232"/>
      <c r="T4" s="232"/>
      <c r="U4" s="232"/>
      <c r="V4" s="202"/>
      <c r="W4" s="202"/>
      <c r="X4" s="202"/>
      <c r="Y4" s="202"/>
      <c r="Z4" s="56"/>
      <c r="AA4" s="202">
        <v>1</v>
      </c>
      <c r="AB4" s="233"/>
      <c r="AC4" s="206"/>
    </row>
    <row r="5" spans="1:29" ht="15.75" customHeight="1" x14ac:dyDescent="0.3">
      <c r="A5" s="114">
        <v>3</v>
      </c>
      <c r="B5" s="41" t="s">
        <v>282</v>
      </c>
      <c r="C5" s="33" t="s">
        <v>302</v>
      </c>
      <c r="D5" s="33" t="s">
        <v>24</v>
      </c>
      <c r="E5" s="149" t="str">
        <f t="shared" ref="E5:E22" si="0">CONCATENATE(LEFT(B5,1),C5,"@emhcharter.org")</f>
        <v>JHarris@emhcharter.org</v>
      </c>
      <c r="F5" s="116" t="s">
        <v>209</v>
      </c>
      <c r="G5" s="154">
        <v>7068</v>
      </c>
      <c r="H5" s="282"/>
      <c r="I5" s="162"/>
      <c r="J5" s="162"/>
      <c r="K5" s="162"/>
      <c r="L5" s="162"/>
      <c r="M5" s="162"/>
      <c r="N5" s="176" t="s">
        <v>153</v>
      </c>
      <c r="O5" s="202"/>
      <c r="P5" s="202"/>
      <c r="Q5" s="202"/>
      <c r="R5" s="225"/>
      <c r="S5" s="232"/>
      <c r="T5" s="232"/>
      <c r="U5" s="232"/>
      <c r="V5" s="202"/>
      <c r="W5" s="202"/>
      <c r="X5" s="202"/>
      <c r="Y5" s="202"/>
      <c r="Z5" s="56"/>
      <c r="AA5" s="202">
        <v>1</v>
      </c>
      <c r="AB5" s="233"/>
      <c r="AC5" s="206"/>
    </row>
    <row r="6" spans="1:29" ht="15.75" customHeight="1" x14ac:dyDescent="0.3">
      <c r="A6" s="114">
        <v>4</v>
      </c>
      <c r="B6" s="41" t="s">
        <v>283</v>
      </c>
      <c r="C6" s="33" t="s">
        <v>303</v>
      </c>
      <c r="D6" s="33" t="s">
        <v>28</v>
      </c>
      <c r="E6" s="149" t="s">
        <v>678</v>
      </c>
      <c r="F6" s="125" t="s">
        <v>29</v>
      </c>
      <c r="G6" s="154">
        <v>7058</v>
      </c>
      <c r="H6" s="282"/>
      <c r="I6" s="162"/>
      <c r="J6" s="162"/>
      <c r="K6" s="162"/>
      <c r="L6" s="162"/>
      <c r="M6" s="162"/>
      <c r="N6" s="35" t="s">
        <v>9</v>
      </c>
      <c r="O6" s="202"/>
      <c r="P6" s="202">
        <v>1</v>
      </c>
      <c r="Q6" s="202"/>
      <c r="R6" s="225"/>
      <c r="S6" s="232"/>
      <c r="T6" s="232"/>
      <c r="U6" s="232"/>
      <c r="V6" s="202"/>
      <c r="W6" s="202"/>
      <c r="X6" s="202"/>
      <c r="Y6" s="202"/>
      <c r="Z6" s="56"/>
      <c r="AA6" s="202"/>
      <c r="AB6" s="233"/>
      <c r="AC6" s="206"/>
    </row>
    <row r="7" spans="1:29" ht="15.75" customHeight="1" x14ac:dyDescent="0.3">
      <c r="A7" s="143">
        <v>5</v>
      </c>
      <c r="B7" s="144" t="s">
        <v>300</v>
      </c>
      <c r="C7" s="65" t="s">
        <v>304</v>
      </c>
      <c r="D7" s="145" t="s">
        <v>32</v>
      </c>
      <c r="E7" s="276" t="s">
        <v>679</v>
      </c>
      <c r="F7" s="125">
        <v>201</v>
      </c>
      <c r="G7" s="154">
        <v>7201</v>
      </c>
      <c r="H7" s="282"/>
      <c r="I7" s="162"/>
      <c r="J7" s="162"/>
      <c r="K7" s="162"/>
      <c r="L7" s="162"/>
      <c r="M7" s="162"/>
      <c r="N7" s="176" t="s">
        <v>208</v>
      </c>
      <c r="O7" s="202"/>
      <c r="P7" s="202"/>
      <c r="Q7" s="202"/>
      <c r="R7" s="225"/>
      <c r="S7" s="232"/>
      <c r="T7" s="232"/>
      <c r="U7" s="232"/>
      <c r="V7" s="234"/>
      <c r="W7" s="202"/>
      <c r="X7" s="202"/>
      <c r="Y7" s="202"/>
      <c r="Z7" s="56"/>
      <c r="AA7" s="202"/>
      <c r="AB7" s="233">
        <v>1</v>
      </c>
      <c r="AC7" s="206"/>
    </row>
    <row r="8" spans="1:29" ht="15.75" customHeight="1" x14ac:dyDescent="0.3">
      <c r="A8" s="1">
        <v>6</v>
      </c>
      <c r="B8" s="11" t="s">
        <v>284</v>
      </c>
      <c r="C8" s="7" t="s">
        <v>305</v>
      </c>
      <c r="D8" s="123" t="s">
        <v>34</v>
      </c>
      <c r="E8" s="149" t="str">
        <f t="shared" si="0"/>
        <v>GLopez@emhcharter.org</v>
      </c>
      <c r="F8" s="125">
        <v>201</v>
      </c>
      <c r="G8" s="154">
        <v>7201</v>
      </c>
      <c r="H8" s="282"/>
      <c r="I8" s="162"/>
      <c r="J8" s="162"/>
      <c r="K8" s="162"/>
      <c r="L8" s="162"/>
      <c r="M8" s="162"/>
      <c r="N8" s="177" t="s">
        <v>45</v>
      </c>
      <c r="O8" s="202"/>
      <c r="P8" s="202"/>
      <c r="Q8" s="202"/>
      <c r="R8" s="225"/>
      <c r="S8" s="232"/>
      <c r="T8" s="232"/>
      <c r="U8" s="232"/>
      <c r="V8" s="202"/>
      <c r="W8" s="202"/>
      <c r="X8" s="202"/>
      <c r="Y8" s="202"/>
      <c r="Z8" s="56">
        <v>1</v>
      </c>
      <c r="AA8" s="202"/>
      <c r="AB8" s="233"/>
      <c r="AC8" s="206"/>
    </row>
    <row r="9" spans="1:29" s="45" customFormat="1" ht="15.75" customHeight="1" x14ac:dyDescent="0.3">
      <c r="A9" s="1">
        <v>7</v>
      </c>
      <c r="B9" s="119" t="s">
        <v>285</v>
      </c>
      <c r="C9" s="33" t="s">
        <v>306</v>
      </c>
      <c r="D9" s="124" t="s">
        <v>202</v>
      </c>
      <c r="E9" s="149" t="str">
        <f t="shared" si="0"/>
        <v>MPetrella@emhcharter.org</v>
      </c>
      <c r="F9" s="116" t="s">
        <v>23</v>
      </c>
      <c r="G9" s="161">
        <v>7035</v>
      </c>
      <c r="H9" s="282"/>
      <c r="I9" s="162"/>
      <c r="J9" s="162"/>
      <c r="K9" s="162"/>
      <c r="L9" s="162"/>
      <c r="M9" s="162"/>
      <c r="N9" s="176" t="s">
        <v>206</v>
      </c>
      <c r="O9" s="202"/>
      <c r="P9" s="202"/>
      <c r="Q9" s="202"/>
      <c r="R9" s="225"/>
      <c r="S9" s="232"/>
      <c r="T9" s="232"/>
      <c r="U9" s="232"/>
      <c r="V9" s="202"/>
      <c r="W9" s="202"/>
      <c r="X9" s="202"/>
      <c r="Y9" s="202"/>
      <c r="Z9" s="56"/>
      <c r="AA9" s="202"/>
      <c r="AB9" s="233"/>
      <c r="AC9" s="206"/>
    </row>
    <row r="10" spans="1:29" ht="15.75" customHeight="1" x14ac:dyDescent="0.3">
      <c r="A10" s="1">
        <v>8</v>
      </c>
      <c r="B10" s="11" t="s">
        <v>286</v>
      </c>
      <c r="C10" s="7" t="s">
        <v>307</v>
      </c>
      <c r="D10" s="123" t="s">
        <v>37</v>
      </c>
      <c r="E10" s="149" t="str">
        <f t="shared" si="0"/>
        <v>NKersbergen@emhcharter.org</v>
      </c>
      <c r="F10" s="125" t="s">
        <v>38</v>
      </c>
      <c r="G10" s="154">
        <v>7143</v>
      </c>
      <c r="H10" s="282"/>
      <c r="I10" s="162"/>
      <c r="J10" s="162"/>
      <c r="K10" s="162"/>
      <c r="L10" s="162"/>
      <c r="M10" s="162"/>
      <c r="N10" s="178" t="s">
        <v>14</v>
      </c>
      <c r="O10" s="202"/>
      <c r="P10" s="202"/>
      <c r="Q10" s="202"/>
      <c r="R10" s="225"/>
      <c r="S10" s="232"/>
      <c r="T10" s="232"/>
      <c r="U10" s="232"/>
      <c r="V10" s="202">
        <v>1</v>
      </c>
      <c r="W10" s="202"/>
      <c r="X10" s="202"/>
      <c r="Y10" s="202"/>
      <c r="Z10" s="56"/>
      <c r="AA10" s="202"/>
      <c r="AB10" s="233"/>
      <c r="AC10" s="206"/>
    </row>
    <row r="11" spans="1:29" ht="15.75" customHeight="1" x14ac:dyDescent="0.3">
      <c r="A11" s="1">
        <v>9</v>
      </c>
      <c r="B11" s="11" t="s">
        <v>282</v>
      </c>
      <c r="C11" s="7" t="s">
        <v>308</v>
      </c>
      <c r="D11" s="123" t="s">
        <v>40</v>
      </c>
      <c r="E11" s="149" t="str">
        <f t="shared" si="0"/>
        <v>JBarry@emhcharter.org</v>
      </c>
      <c r="F11" s="125" t="s">
        <v>38</v>
      </c>
      <c r="G11" s="154">
        <v>7060</v>
      </c>
      <c r="H11" s="282"/>
      <c r="I11" s="162"/>
      <c r="J11" s="162"/>
      <c r="K11" s="162"/>
      <c r="L11" s="162"/>
      <c r="M11" s="162"/>
      <c r="N11" s="177" t="s">
        <v>26</v>
      </c>
      <c r="O11" s="202"/>
      <c r="P11" s="202"/>
      <c r="Q11" s="202"/>
      <c r="R11" s="225"/>
      <c r="S11" s="232"/>
      <c r="T11" s="232"/>
      <c r="U11" s="232"/>
      <c r="V11" s="202"/>
      <c r="W11" s="202"/>
      <c r="X11" s="202"/>
      <c r="Y11" s="202">
        <v>1</v>
      </c>
      <c r="Z11" s="56"/>
      <c r="AA11" s="202"/>
      <c r="AB11" s="233"/>
      <c r="AC11" s="206"/>
    </row>
    <row r="12" spans="1:29" ht="15.75" customHeight="1" x14ac:dyDescent="0.3">
      <c r="A12" s="1">
        <v>10</v>
      </c>
      <c r="B12" s="11" t="s">
        <v>287</v>
      </c>
      <c r="C12" s="7" t="s">
        <v>309</v>
      </c>
      <c r="D12" s="123" t="s">
        <v>42</v>
      </c>
      <c r="E12" s="149" t="str">
        <f t="shared" si="0"/>
        <v>SFlores @emhcharter.org</v>
      </c>
      <c r="F12" s="125" t="s">
        <v>43</v>
      </c>
      <c r="G12" s="154">
        <v>7056</v>
      </c>
      <c r="H12" s="282"/>
      <c r="I12" s="162" t="s">
        <v>22</v>
      </c>
      <c r="J12" s="162"/>
      <c r="K12" s="162"/>
      <c r="L12" s="162"/>
      <c r="M12" s="162"/>
      <c r="N12" s="176" t="s">
        <v>45</v>
      </c>
      <c r="O12" s="202"/>
      <c r="P12" s="202"/>
      <c r="Q12" s="202"/>
      <c r="R12" s="225"/>
      <c r="S12" s="232"/>
      <c r="T12" s="232"/>
      <c r="U12" s="232"/>
      <c r="V12" s="202"/>
      <c r="W12" s="202"/>
      <c r="X12" s="202"/>
      <c r="Y12" s="202"/>
      <c r="Z12" s="56">
        <v>1</v>
      </c>
      <c r="AA12" s="202"/>
      <c r="AB12" s="233"/>
      <c r="AC12" s="206"/>
    </row>
    <row r="13" spans="1:29" ht="15.75" customHeight="1" x14ac:dyDescent="0.3">
      <c r="A13" s="1">
        <v>11</v>
      </c>
      <c r="B13" s="11" t="s">
        <v>288</v>
      </c>
      <c r="C13" s="7" t="s">
        <v>310</v>
      </c>
      <c r="D13" s="123" t="s">
        <v>46</v>
      </c>
      <c r="E13" s="149" t="str">
        <f t="shared" si="0"/>
        <v>DSaltares@emhcharter.org</v>
      </c>
      <c r="F13" s="125">
        <v>219</v>
      </c>
      <c r="G13" s="154">
        <v>7094</v>
      </c>
      <c r="H13" s="282"/>
      <c r="I13" s="162"/>
      <c r="J13" s="162"/>
      <c r="K13" s="162"/>
      <c r="L13" s="162"/>
      <c r="M13" s="162"/>
      <c r="N13" s="35" t="s">
        <v>9</v>
      </c>
      <c r="O13" s="202"/>
      <c r="P13" s="202">
        <v>1</v>
      </c>
      <c r="Q13" s="202"/>
      <c r="R13" s="225"/>
      <c r="S13" s="232"/>
      <c r="T13" s="232"/>
      <c r="U13" s="232"/>
      <c r="V13" s="202"/>
      <c r="W13" s="202"/>
      <c r="X13" s="202"/>
      <c r="Y13" s="202"/>
      <c r="Z13" s="56"/>
      <c r="AA13" s="202"/>
      <c r="AB13" s="233"/>
      <c r="AC13" s="206"/>
    </row>
    <row r="14" spans="1:29" ht="15.75" customHeight="1" x14ac:dyDescent="0.3">
      <c r="A14" s="1">
        <v>12</v>
      </c>
      <c r="B14" s="11" t="s">
        <v>289</v>
      </c>
      <c r="C14" s="7" t="s">
        <v>311</v>
      </c>
      <c r="D14" s="123" t="s">
        <v>47</v>
      </c>
      <c r="E14" s="149" t="str">
        <f t="shared" si="0"/>
        <v>MLangridge@emhcharter.org</v>
      </c>
      <c r="F14" s="116">
        <v>226</v>
      </c>
      <c r="G14" s="154">
        <v>7226</v>
      </c>
      <c r="H14" s="282"/>
      <c r="I14" s="162" t="s">
        <v>22</v>
      </c>
      <c r="J14" s="162"/>
      <c r="K14" s="162"/>
      <c r="L14" s="162"/>
      <c r="M14" s="162"/>
      <c r="N14" s="35" t="s">
        <v>9</v>
      </c>
      <c r="O14" s="202"/>
      <c r="P14" s="202">
        <v>1</v>
      </c>
      <c r="Q14" s="202"/>
      <c r="R14" s="225"/>
      <c r="S14" s="232"/>
      <c r="T14" s="232"/>
      <c r="U14" s="232"/>
      <c r="V14" s="202"/>
      <c r="W14" s="202"/>
      <c r="X14" s="202"/>
      <c r="Y14" s="202"/>
      <c r="Z14" s="56"/>
      <c r="AA14" s="202"/>
      <c r="AB14" s="233"/>
      <c r="AC14" s="206"/>
    </row>
    <row r="15" spans="1:29" ht="15.75" customHeight="1" x14ac:dyDescent="0.3">
      <c r="A15" s="1">
        <v>13</v>
      </c>
      <c r="B15" s="11" t="s">
        <v>290</v>
      </c>
      <c r="C15" s="7" t="s">
        <v>312</v>
      </c>
      <c r="D15" s="123" t="s">
        <v>51</v>
      </c>
      <c r="E15" s="149" t="str">
        <f t="shared" si="0"/>
        <v>DCranston@emhcharter.org</v>
      </c>
      <c r="F15" s="116">
        <v>225</v>
      </c>
      <c r="G15" s="154">
        <v>7129</v>
      </c>
      <c r="H15" s="282"/>
      <c r="I15" s="162" t="s">
        <v>22</v>
      </c>
      <c r="J15" s="162"/>
      <c r="K15" s="162"/>
      <c r="L15" s="162"/>
      <c r="M15" s="162"/>
      <c r="N15" s="35" t="s">
        <v>9</v>
      </c>
      <c r="O15" s="202"/>
      <c r="P15" s="202">
        <v>1</v>
      </c>
      <c r="Q15" s="202"/>
      <c r="R15" s="225"/>
      <c r="S15" s="232"/>
      <c r="T15" s="232"/>
      <c r="U15" s="232"/>
      <c r="V15" s="202"/>
      <c r="W15" s="202"/>
      <c r="X15" s="202"/>
      <c r="Y15" s="202"/>
      <c r="Z15" s="56"/>
      <c r="AA15" s="202"/>
      <c r="AB15" s="233"/>
      <c r="AC15" s="206"/>
    </row>
    <row r="16" spans="1:29" ht="15.75" customHeight="1" x14ac:dyDescent="0.3">
      <c r="A16" s="1">
        <v>14</v>
      </c>
      <c r="B16" s="11" t="s">
        <v>291</v>
      </c>
      <c r="C16" s="7" t="s">
        <v>313</v>
      </c>
      <c r="D16" s="123" t="s">
        <v>593</v>
      </c>
      <c r="E16" s="149" t="str">
        <f t="shared" si="0"/>
        <v>RJeanotte @emhcharter.org</v>
      </c>
      <c r="F16" s="125">
        <v>120</v>
      </c>
      <c r="G16" s="154">
        <v>7056</v>
      </c>
      <c r="H16" s="282"/>
      <c r="I16" s="162"/>
      <c r="J16" s="162"/>
      <c r="K16" s="162"/>
      <c r="L16" s="162"/>
      <c r="M16" s="162"/>
      <c r="N16" s="177" t="s">
        <v>26</v>
      </c>
      <c r="O16" s="202"/>
      <c r="P16" s="202"/>
      <c r="Q16" s="202"/>
      <c r="R16" s="225"/>
      <c r="S16" s="232"/>
      <c r="T16" s="232"/>
      <c r="U16" s="232"/>
      <c r="V16" s="202"/>
      <c r="W16" s="202"/>
      <c r="X16" s="202"/>
      <c r="Y16" s="202">
        <v>1</v>
      </c>
      <c r="Z16" s="56"/>
      <c r="AA16" s="202"/>
      <c r="AB16" s="233"/>
      <c r="AC16" s="206"/>
    </row>
    <row r="17" spans="1:29" ht="15.75" customHeight="1" x14ac:dyDescent="0.3">
      <c r="A17" s="1">
        <v>15</v>
      </c>
      <c r="B17" s="11" t="s">
        <v>292</v>
      </c>
      <c r="C17" s="7" t="s">
        <v>314</v>
      </c>
      <c r="D17" s="123" t="s">
        <v>595</v>
      </c>
      <c r="E17" s="149" t="str">
        <f t="shared" si="0"/>
        <v>IBishop@emhcharter.org</v>
      </c>
      <c r="F17" s="125">
        <v>120</v>
      </c>
      <c r="G17" s="154">
        <v>7055</v>
      </c>
      <c r="H17" s="282"/>
      <c r="I17" s="162"/>
      <c r="J17" s="162"/>
      <c r="K17" s="162"/>
      <c r="L17" s="162"/>
      <c r="M17" s="162"/>
      <c r="N17" s="177" t="s">
        <v>14</v>
      </c>
      <c r="O17" s="202"/>
      <c r="P17" s="202"/>
      <c r="Q17" s="202"/>
      <c r="R17" s="225"/>
      <c r="S17" s="232"/>
      <c r="T17" s="232"/>
      <c r="U17" s="232"/>
      <c r="V17" s="202">
        <v>1</v>
      </c>
      <c r="W17" s="202"/>
      <c r="X17" s="202"/>
      <c r="Y17" s="202"/>
      <c r="Z17" s="56"/>
      <c r="AA17" s="202"/>
      <c r="AB17" s="233"/>
      <c r="AC17" s="206"/>
    </row>
    <row r="18" spans="1:29" ht="15.75" customHeight="1" x14ac:dyDescent="0.3">
      <c r="A18" s="1">
        <v>16</v>
      </c>
      <c r="B18" s="11" t="s">
        <v>293</v>
      </c>
      <c r="C18" s="7" t="s">
        <v>305</v>
      </c>
      <c r="D18" s="123" t="s">
        <v>58</v>
      </c>
      <c r="E18" s="149" t="str">
        <f t="shared" si="0"/>
        <v>MLopez@emhcharter.org</v>
      </c>
      <c r="F18" s="116">
        <v>100</v>
      </c>
      <c r="G18" s="154">
        <v>7150</v>
      </c>
      <c r="H18" s="282"/>
      <c r="I18" s="162" t="s">
        <v>22</v>
      </c>
      <c r="J18" s="162"/>
      <c r="K18" s="162"/>
      <c r="L18" s="162"/>
      <c r="M18" s="162"/>
      <c r="N18" s="179" t="s">
        <v>10</v>
      </c>
      <c r="O18" s="202"/>
      <c r="P18" s="202"/>
      <c r="Q18" s="202"/>
      <c r="R18" s="225">
        <v>1</v>
      </c>
      <c r="S18" s="232"/>
      <c r="T18" s="232"/>
      <c r="U18" s="232"/>
      <c r="V18" s="202"/>
      <c r="W18" s="202"/>
      <c r="X18" s="202"/>
      <c r="Y18" s="202"/>
      <c r="Z18" s="56"/>
      <c r="AA18" s="202"/>
      <c r="AB18" s="233"/>
      <c r="AC18" s="206"/>
    </row>
    <row r="19" spans="1:29" ht="15.75" customHeight="1" x14ac:dyDescent="0.3">
      <c r="A19" s="1">
        <v>17</v>
      </c>
      <c r="B19" s="60" t="s">
        <v>294</v>
      </c>
      <c r="C19" s="7" t="s">
        <v>315</v>
      </c>
      <c r="D19" s="123" t="s">
        <v>61</v>
      </c>
      <c r="E19" s="149" t="str">
        <f t="shared" si="0"/>
        <v>JAltu@emhcharter.org</v>
      </c>
      <c r="F19" s="116">
        <v>100</v>
      </c>
      <c r="G19" s="154">
        <v>7151</v>
      </c>
      <c r="H19" s="282"/>
      <c r="I19" s="162" t="s">
        <v>22</v>
      </c>
      <c r="J19" s="162"/>
      <c r="K19" s="162"/>
      <c r="L19" s="162"/>
      <c r="M19" s="162"/>
      <c r="N19" s="35" t="s">
        <v>192</v>
      </c>
      <c r="O19" s="202"/>
      <c r="P19" s="202"/>
      <c r="Q19" s="202"/>
      <c r="R19" s="225"/>
      <c r="S19" s="232"/>
      <c r="T19" s="232">
        <v>1</v>
      </c>
      <c r="U19" s="232"/>
      <c r="V19" s="202"/>
      <c r="W19" s="202"/>
      <c r="X19" s="202"/>
      <c r="Y19" s="202"/>
      <c r="Z19" s="56"/>
      <c r="AA19" s="202"/>
      <c r="AB19" s="233"/>
      <c r="AC19" s="206"/>
    </row>
    <row r="20" spans="1:29" s="32" customFormat="1" ht="15.75" customHeight="1" x14ac:dyDescent="0.3">
      <c r="A20" s="111">
        <v>18</v>
      </c>
      <c r="B20" s="41" t="s">
        <v>295</v>
      </c>
      <c r="C20" s="33" t="s">
        <v>316</v>
      </c>
      <c r="D20" s="124" t="s">
        <v>185</v>
      </c>
      <c r="E20" s="149" t="s">
        <v>592</v>
      </c>
      <c r="F20" s="116" t="s">
        <v>25</v>
      </c>
      <c r="G20" s="161">
        <v>7061</v>
      </c>
      <c r="H20" s="282"/>
      <c r="I20" s="162"/>
      <c r="J20" s="162"/>
      <c r="K20" s="162"/>
      <c r="L20" s="162"/>
      <c r="M20" s="162"/>
      <c r="N20" s="35" t="s">
        <v>194</v>
      </c>
      <c r="O20" s="202"/>
      <c r="P20" s="202"/>
      <c r="Q20" s="202"/>
      <c r="R20" s="225"/>
      <c r="S20" s="232"/>
      <c r="T20" s="232"/>
      <c r="U20" s="232">
        <v>1</v>
      </c>
      <c r="V20" s="202"/>
      <c r="W20" s="202"/>
      <c r="X20" s="202"/>
      <c r="Y20" s="202"/>
      <c r="Z20" s="56"/>
      <c r="AA20" s="202"/>
      <c r="AB20" s="233"/>
      <c r="AC20" s="206"/>
    </row>
    <row r="21" spans="1:29" s="32" customFormat="1" ht="15.75" customHeight="1" x14ac:dyDescent="0.3">
      <c r="A21" s="111">
        <v>19</v>
      </c>
      <c r="B21" s="41" t="s">
        <v>296</v>
      </c>
      <c r="C21" s="33" t="s">
        <v>317</v>
      </c>
      <c r="D21" s="124" t="s">
        <v>186</v>
      </c>
      <c r="E21" s="149" t="str">
        <f t="shared" si="0"/>
        <v>GPabon@emhcharter.org</v>
      </c>
      <c r="F21" s="116" t="s">
        <v>25</v>
      </c>
      <c r="G21" s="161">
        <v>7107</v>
      </c>
      <c r="H21" s="282"/>
      <c r="I21" s="162"/>
      <c r="J21" s="162"/>
      <c r="K21" s="162"/>
      <c r="L21" s="162"/>
      <c r="M21" s="162"/>
      <c r="N21" s="35" t="s">
        <v>190</v>
      </c>
      <c r="O21" s="202"/>
      <c r="P21" s="202"/>
      <c r="Q21" s="202">
        <v>1</v>
      </c>
      <c r="R21" s="225"/>
      <c r="S21" s="232"/>
      <c r="T21" s="232"/>
      <c r="U21" s="232"/>
      <c r="V21" s="202"/>
      <c r="W21" s="202"/>
      <c r="X21" s="202"/>
      <c r="Y21" s="202"/>
      <c r="Z21" s="56"/>
      <c r="AA21" s="202"/>
      <c r="AB21" s="233"/>
      <c r="AC21" s="206"/>
    </row>
    <row r="22" spans="1:29" s="32" customFormat="1" ht="15.75" customHeight="1" x14ac:dyDescent="0.3">
      <c r="A22" s="111">
        <v>20</v>
      </c>
      <c r="B22" s="41" t="s">
        <v>297</v>
      </c>
      <c r="C22" s="33" t="s">
        <v>318</v>
      </c>
      <c r="D22" s="124" t="s">
        <v>31</v>
      </c>
      <c r="E22" s="149" t="str">
        <f t="shared" si="0"/>
        <v>WAdames@emhcharter.org</v>
      </c>
      <c r="F22" s="116">
        <v>101</v>
      </c>
      <c r="G22" s="161">
        <v>7051</v>
      </c>
      <c r="H22" s="279"/>
      <c r="I22" s="162"/>
      <c r="J22" s="162"/>
      <c r="K22" s="162"/>
      <c r="L22" s="162"/>
      <c r="M22" s="162"/>
      <c r="N22" s="35" t="s">
        <v>9</v>
      </c>
      <c r="O22" s="202"/>
      <c r="P22" s="202">
        <v>1</v>
      </c>
      <c r="Q22" s="202"/>
      <c r="R22" s="225"/>
      <c r="S22" s="232"/>
      <c r="T22" s="232"/>
      <c r="U22" s="232"/>
      <c r="V22" s="202"/>
      <c r="W22" s="202"/>
      <c r="X22" s="202"/>
      <c r="Y22" s="202"/>
      <c r="Z22" s="56"/>
      <c r="AA22" s="202"/>
      <c r="AB22" s="233"/>
      <c r="AC22" s="206"/>
    </row>
    <row r="23" spans="1:29" s="45" customFormat="1" ht="15.75" customHeight="1" x14ac:dyDescent="0.3">
      <c r="A23" s="111">
        <v>21</v>
      </c>
      <c r="B23" s="41"/>
      <c r="C23" s="33" t="s">
        <v>203</v>
      </c>
      <c r="D23" s="124" t="s">
        <v>204</v>
      </c>
      <c r="E23" s="131"/>
      <c r="F23" s="116" t="s">
        <v>205</v>
      </c>
      <c r="G23" s="69">
        <v>7040</v>
      </c>
      <c r="H23" s="279"/>
      <c r="I23" s="162"/>
      <c r="J23" s="162"/>
      <c r="K23" s="162"/>
      <c r="L23" s="162"/>
      <c r="M23" s="162"/>
      <c r="N23" s="68"/>
      <c r="O23" s="202"/>
      <c r="P23" s="202"/>
      <c r="Q23" s="202"/>
      <c r="R23" s="225"/>
      <c r="S23" s="232"/>
      <c r="T23" s="232"/>
      <c r="U23" s="232"/>
      <c r="V23" s="202"/>
      <c r="W23" s="202"/>
      <c r="X23" s="202"/>
      <c r="Y23" s="202"/>
      <c r="Z23" s="56"/>
      <c r="AA23" s="202"/>
      <c r="AB23" s="233"/>
      <c r="AC23" s="206"/>
    </row>
    <row r="24" spans="1:29" ht="15.75" customHeight="1" x14ac:dyDescent="0.3">
      <c r="A24" s="351" t="s">
        <v>64</v>
      </c>
      <c r="B24" s="352"/>
      <c r="C24" s="352"/>
      <c r="D24" s="352"/>
      <c r="E24" s="353"/>
      <c r="F24" s="365"/>
      <c r="G24" s="366"/>
      <c r="H24" s="285"/>
      <c r="I24" s="67"/>
      <c r="J24" s="67"/>
      <c r="K24" s="67"/>
      <c r="L24" s="67"/>
      <c r="M24" s="67"/>
      <c r="N24" s="193" t="s">
        <v>625</v>
      </c>
      <c r="O24" s="227"/>
      <c r="P24" s="227"/>
      <c r="Q24" s="227"/>
      <c r="R24" s="226"/>
      <c r="S24" s="227"/>
      <c r="T24" s="227"/>
      <c r="U24" s="227"/>
      <c r="V24" s="227"/>
      <c r="W24" s="227"/>
      <c r="X24" s="227"/>
      <c r="Y24" s="227"/>
      <c r="Z24" s="248"/>
      <c r="AA24" s="202"/>
      <c r="AB24" s="233"/>
      <c r="AC24" s="206"/>
    </row>
    <row r="25" spans="1:29" ht="15.75" customHeight="1" x14ac:dyDescent="0.3">
      <c r="A25" s="1">
        <v>22</v>
      </c>
      <c r="B25" s="11" t="s">
        <v>319</v>
      </c>
      <c r="C25" s="7" t="s">
        <v>326</v>
      </c>
      <c r="D25" s="123" t="s">
        <v>67</v>
      </c>
      <c r="E25" s="132" t="str">
        <f>CONCATENATE(LEFT(B25,1),C25,"@emhcharter.org")</f>
        <v>KPritty@emhcharter.org</v>
      </c>
      <c r="F25" s="34">
        <v>103</v>
      </c>
      <c r="G25" s="161">
        <v>7225</v>
      </c>
      <c r="H25" s="279"/>
      <c r="I25" s="33"/>
      <c r="J25" s="33"/>
      <c r="K25" s="162"/>
      <c r="L25" s="162"/>
      <c r="M25" s="162"/>
      <c r="N25" s="177" t="s">
        <v>14</v>
      </c>
      <c r="O25" s="202"/>
      <c r="P25" s="202"/>
      <c r="Q25" s="202"/>
      <c r="R25" s="225"/>
      <c r="S25" s="232"/>
      <c r="T25" s="232"/>
      <c r="U25" s="232"/>
      <c r="V25" s="202">
        <v>1</v>
      </c>
      <c r="W25" s="202"/>
      <c r="X25" s="202"/>
      <c r="Y25" s="202"/>
      <c r="Z25" s="56"/>
      <c r="AA25" s="202"/>
      <c r="AB25" s="233"/>
      <c r="AC25" s="206"/>
    </row>
    <row r="26" spans="1:29" ht="15.75" customHeight="1" x14ac:dyDescent="0.3">
      <c r="A26" s="1">
        <v>23</v>
      </c>
      <c r="B26" s="11" t="s">
        <v>320</v>
      </c>
      <c r="C26" s="7" t="s">
        <v>327</v>
      </c>
      <c r="D26" s="123" t="s">
        <v>69</v>
      </c>
      <c r="E26" s="132" t="str">
        <f t="shared" ref="E26:E31" si="1">CONCATENATE(LEFT(B26,1),C26,"@emhcharter.org")</f>
        <v>KZeman@emhcharter.org</v>
      </c>
      <c r="F26" s="34">
        <v>103</v>
      </c>
      <c r="G26" s="161">
        <v>7225</v>
      </c>
      <c r="H26" s="279"/>
      <c r="I26" s="162"/>
      <c r="J26" s="162"/>
      <c r="K26" s="162"/>
      <c r="L26" s="162"/>
      <c r="M26" s="162"/>
      <c r="N26" s="177" t="s">
        <v>17</v>
      </c>
      <c r="O26" s="202"/>
      <c r="P26" s="202"/>
      <c r="Q26" s="202"/>
      <c r="R26" s="225"/>
      <c r="S26" s="232"/>
      <c r="T26" s="232"/>
      <c r="U26" s="232"/>
      <c r="V26" s="202"/>
      <c r="W26" s="202"/>
      <c r="X26" s="202"/>
      <c r="Y26" s="202">
        <v>1</v>
      </c>
      <c r="Z26" s="56"/>
      <c r="AA26" s="202"/>
      <c r="AB26" s="233"/>
      <c r="AC26" s="206"/>
    </row>
    <row r="27" spans="1:29" ht="15.75" customHeight="1" x14ac:dyDescent="0.3">
      <c r="A27" s="1">
        <v>24</v>
      </c>
      <c r="B27" s="11" t="s">
        <v>321</v>
      </c>
      <c r="C27" s="7" t="s">
        <v>308</v>
      </c>
      <c r="D27" s="123" t="s">
        <v>72</v>
      </c>
      <c r="E27" s="132" t="str">
        <f t="shared" si="1"/>
        <v>KBarry@emhcharter.org</v>
      </c>
      <c r="F27" s="34">
        <v>103</v>
      </c>
      <c r="G27" s="161">
        <v>7225</v>
      </c>
      <c r="H27" s="279">
        <v>1</v>
      </c>
      <c r="I27" s="162"/>
      <c r="J27" s="162"/>
      <c r="K27" s="162"/>
      <c r="L27" s="162"/>
      <c r="M27" s="162"/>
      <c r="N27" s="177" t="s">
        <v>14</v>
      </c>
      <c r="O27" s="202"/>
      <c r="P27" s="202"/>
      <c r="Q27" s="202"/>
      <c r="R27" s="225"/>
      <c r="S27" s="232"/>
      <c r="T27" s="232"/>
      <c r="U27" s="232"/>
      <c r="V27" s="202">
        <v>1</v>
      </c>
      <c r="W27" s="202"/>
      <c r="X27" s="202"/>
      <c r="Y27" s="202"/>
      <c r="Z27" s="56"/>
      <c r="AA27" s="202"/>
      <c r="AB27" s="233"/>
      <c r="AC27" s="206"/>
    </row>
    <row r="28" spans="1:29" ht="15.75" customHeight="1" x14ac:dyDescent="0.3">
      <c r="A28" s="1">
        <v>25</v>
      </c>
      <c r="B28" s="11" t="s">
        <v>322</v>
      </c>
      <c r="C28" s="7" t="s">
        <v>328</v>
      </c>
      <c r="D28" s="123" t="s">
        <v>73</v>
      </c>
      <c r="E28" s="132" t="str">
        <f t="shared" si="1"/>
        <v>YVanegas@emhcharter.org</v>
      </c>
      <c r="F28" s="34">
        <v>103</v>
      </c>
      <c r="G28" s="161">
        <v>7225</v>
      </c>
      <c r="H28" s="279"/>
      <c r="I28" s="162"/>
      <c r="J28" s="162"/>
      <c r="K28" s="162"/>
      <c r="L28" s="162"/>
      <c r="M28" s="162"/>
      <c r="N28" s="177" t="s">
        <v>14</v>
      </c>
      <c r="O28" s="202"/>
      <c r="P28" s="202"/>
      <c r="Q28" s="202"/>
      <c r="R28" s="225"/>
      <c r="S28" s="232"/>
      <c r="T28" s="232"/>
      <c r="U28" s="232"/>
      <c r="V28" s="202">
        <v>1</v>
      </c>
      <c r="W28" s="202"/>
      <c r="X28" s="202"/>
      <c r="Y28" s="202"/>
      <c r="Z28" s="56"/>
      <c r="AA28" s="202"/>
      <c r="AB28" s="233"/>
      <c r="AC28" s="206"/>
    </row>
    <row r="29" spans="1:29" ht="15.75" customHeight="1" x14ac:dyDescent="0.3">
      <c r="A29" s="1">
        <v>26</v>
      </c>
      <c r="B29" s="11" t="s">
        <v>323</v>
      </c>
      <c r="C29" s="7" t="s">
        <v>329</v>
      </c>
      <c r="D29" s="123" t="s">
        <v>75</v>
      </c>
      <c r="E29" s="132" t="str">
        <f t="shared" si="1"/>
        <v>LGastelum@emhcharter.org</v>
      </c>
      <c r="F29" s="34" t="s">
        <v>211</v>
      </c>
      <c r="G29" s="161">
        <v>7225</v>
      </c>
      <c r="H29" s="279"/>
      <c r="I29" s="162"/>
      <c r="J29" s="162"/>
      <c r="K29" s="162"/>
      <c r="L29" s="162"/>
      <c r="M29" s="162"/>
      <c r="N29" s="35" t="s">
        <v>192</v>
      </c>
      <c r="O29" s="202"/>
      <c r="P29" s="202"/>
      <c r="Q29" s="202"/>
      <c r="R29" s="225"/>
      <c r="S29" s="232"/>
      <c r="T29" s="232">
        <v>1</v>
      </c>
      <c r="U29" s="232"/>
      <c r="V29" s="202"/>
      <c r="W29" s="202"/>
      <c r="X29" s="202"/>
      <c r="Y29" s="202"/>
      <c r="Z29" s="56"/>
      <c r="AA29" s="202"/>
      <c r="AB29" s="233"/>
      <c r="AC29" s="206"/>
    </row>
    <row r="30" spans="1:29" ht="15.75" customHeight="1" x14ac:dyDescent="0.3">
      <c r="A30" s="1">
        <v>27</v>
      </c>
      <c r="B30" s="11" t="s">
        <v>324</v>
      </c>
      <c r="C30" s="7" t="s">
        <v>330</v>
      </c>
      <c r="D30" s="123" t="s">
        <v>78</v>
      </c>
      <c r="E30" s="132" t="str">
        <f t="shared" si="1"/>
        <v>KWhipset@emhcharter.org</v>
      </c>
      <c r="F30" s="34" t="s">
        <v>212</v>
      </c>
      <c r="G30" s="161">
        <v>7072</v>
      </c>
      <c r="H30" s="279"/>
      <c r="I30" s="162"/>
      <c r="J30" s="162"/>
      <c r="K30" s="162"/>
      <c r="L30" s="162"/>
      <c r="M30" s="162"/>
      <c r="N30" s="35" t="s">
        <v>194</v>
      </c>
      <c r="O30" s="202"/>
      <c r="P30" s="202"/>
      <c r="Q30" s="202"/>
      <c r="R30" s="225"/>
      <c r="S30" s="232"/>
      <c r="T30" s="232"/>
      <c r="U30" s="232">
        <v>1</v>
      </c>
      <c r="V30" s="202"/>
      <c r="W30" s="202"/>
      <c r="X30" s="202"/>
      <c r="Y30" s="202"/>
      <c r="Z30" s="56"/>
      <c r="AA30" s="202"/>
      <c r="AB30" s="233"/>
      <c r="AC30" s="206"/>
    </row>
    <row r="31" spans="1:29" ht="15.75" customHeight="1" x14ac:dyDescent="0.3">
      <c r="A31" s="1">
        <v>28</v>
      </c>
      <c r="B31" s="11" t="s">
        <v>325</v>
      </c>
      <c r="C31" s="7" t="s">
        <v>331</v>
      </c>
      <c r="D31" s="123" t="s">
        <v>81</v>
      </c>
      <c r="E31" s="132" t="str">
        <f t="shared" si="1"/>
        <v>CRios@emhcharter.org</v>
      </c>
      <c r="F31" s="61" t="s">
        <v>213</v>
      </c>
      <c r="G31" s="174">
        <v>7062</v>
      </c>
      <c r="H31" s="174"/>
      <c r="I31" s="162"/>
      <c r="J31" s="162"/>
      <c r="K31" s="162"/>
      <c r="L31" s="162"/>
      <c r="M31" s="162"/>
      <c r="N31" s="35" t="s">
        <v>9</v>
      </c>
      <c r="O31" s="202"/>
      <c r="P31" s="202">
        <v>1</v>
      </c>
      <c r="Q31" s="202"/>
      <c r="R31" s="225"/>
      <c r="S31" s="232"/>
      <c r="T31" s="232"/>
      <c r="U31" s="232"/>
      <c r="V31" s="202"/>
      <c r="W31" s="202"/>
      <c r="X31" s="202"/>
      <c r="Y31" s="202"/>
      <c r="Z31" s="56"/>
      <c r="AA31" s="202"/>
      <c r="AB31" s="233"/>
      <c r="AC31" s="206"/>
    </row>
    <row r="32" spans="1:29" ht="15.75" customHeight="1" x14ac:dyDescent="0.3">
      <c r="A32" s="348" t="s">
        <v>83</v>
      </c>
      <c r="B32" s="349"/>
      <c r="C32" s="349"/>
      <c r="D32" s="349"/>
      <c r="E32" s="350"/>
      <c r="F32" s="364"/>
      <c r="G32" s="355"/>
      <c r="H32" s="279"/>
      <c r="I32" s="67"/>
      <c r="J32" s="67"/>
      <c r="K32" s="67"/>
      <c r="L32" s="67"/>
      <c r="M32" s="67"/>
      <c r="N32" s="193" t="s">
        <v>83</v>
      </c>
      <c r="O32" s="227"/>
      <c r="P32" s="227"/>
      <c r="Q32" s="227"/>
      <c r="R32" s="226"/>
      <c r="S32" s="227"/>
      <c r="T32" s="227"/>
      <c r="U32" s="227"/>
      <c r="V32" s="227"/>
      <c r="W32" s="227"/>
      <c r="X32" s="227"/>
      <c r="Y32" s="227"/>
      <c r="Z32" s="248"/>
      <c r="AA32" s="202"/>
      <c r="AB32" s="233"/>
      <c r="AC32" s="206"/>
    </row>
    <row r="33" spans="1:29" ht="15.75" customHeight="1" x14ac:dyDescent="0.3">
      <c r="A33" s="114">
        <v>29</v>
      </c>
      <c r="B33" s="41" t="s">
        <v>332</v>
      </c>
      <c r="C33" s="90" t="s">
        <v>336</v>
      </c>
      <c r="D33" s="90" t="s">
        <v>86</v>
      </c>
      <c r="E33" s="28" t="str">
        <f>CONCATENATE(LEFT(B33,1),C33,"@emhcharter.org")</f>
        <v>JSchuler@emhcharter.org</v>
      </c>
      <c r="F33" s="172">
        <v>113</v>
      </c>
      <c r="G33" s="66">
        <v>7113</v>
      </c>
      <c r="H33" s="282"/>
      <c r="I33" s="162"/>
      <c r="J33" s="162"/>
      <c r="K33" s="162"/>
      <c r="L33" s="163" t="s">
        <v>87</v>
      </c>
      <c r="M33" s="163"/>
      <c r="N33" s="35" t="s">
        <v>190</v>
      </c>
      <c r="O33" s="202"/>
      <c r="P33" s="202"/>
      <c r="Q33" s="202">
        <v>1</v>
      </c>
      <c r="R33" s="225"/>
      <c r="S33" s="232"/>
      <c r="T33" s="232"/>
      <c r="U33" s="232"/>
      <c r="V33" s="202"/>
      <c r="W33" s="202"/>
      <c r="X33" s="202"/>
      <c r="Y33" s="202"/>
      <c r="Z33" s="56"/>
      <c r="AA33" s="202"/>
      <c r="AB33" s="233"/>
      <c r="AC33" s="206"/>
    </row>
    <row r="34" spans="1:29" ht="15.75" customHeight="1" x14ac:dyDescent="0.3">
      <c r="A34" s="114">
        <v>30</v>
      </c>
      <c r="B34" s="41" t="s">
        <v>285</v>
      </c>
      <c r="C34" s="90" t="s">
        <v>337</v>
      </c>
      <c r="D34" s="90" t="s">
        <v>90</v>
      </c>
      <c r="E34" s="28" t="str">
        <f t="shared" ref="E34:E89" si="2">CONCATENATE(LEFT(B34,1),C34,"@emhcharter.org")</f>
        <v>MDeJesus@emhcharter.org</v>
      </c>
      <c r="F34" s="125">
        <v>113</v>
      </c>
      <c r="G34" s="154">
        <v>7113</v>
      </c>
      <c r="H34" s="282"/>
      <c r="I34" s="162"/>
      <c r="J34" s="162"/>
      <c r="K34" s="162"/>
      <c r="L34" s="163"/>
      <c r="M34" s="163"/>
      <c r="N34" s="35" t="s">
        <v>190</v>
      </c>
      <c r="O34" s="202"/>
      <c r="P34" s="202"/>
      <c r="Q34" s="202">
        <v>1</v>
      </c>
      <c r="R34" s="225"/>
      <c r="S34" s="232"/>
      <c r="T34" s="232"/>
      <c r="U34" s="232"/>
      <c r="V34" s="202"/>
      <c r="W34" s="202"/>
      <c r="X34" s="202"/>
      <c r="Y34" s="202"/>
      <c r="Z34" s="56"/>
      <c r="AA34" s="202"/>
      <c r="AB34" s="233"/>
      <c r="AC34" s="206"/>
    </row>
    <row r="35" spans="1:29" ht="15.75" customHeight="1" x14ac:dyDescent="0.3">
      <c r="A35" s="114">
        <v>31</v>
      </c>
      <c r="B35" s="41" t="s">
        <v>333</v>
      </c>
      <c r="C35" s="90" t="s">
        <v>338</v>
      </c>
      <c r="D35" s="90" t="s">
        <v>92</v>
      </c>
      <c r="E35" s="28" t="str">
        <f t="shared" si="2"/>
        <v>LMarlin@emhcharter.org</v>
      </c>
      <c r="F35" s="125">
        <v>111</v>
      </c>
      <c r="G35" s="154">
        <v>7111</v>
      </c>
      <c r="H35" s="282"/>
      <c r="I35" s="162"/>
      <c r="J35" s="162"/>
      <c r="K35" s="162"/>
      <c r="L35" s="163" t="s">
        <v>94</v>
      </c>
      <c r="M35" s="163"/>
      <c r="N35" s="35" t="s">
        <v>9</v>
      </c>
      <c r="O35" s="202"/>
      <c r="P35" s="202">
        <v>1</v>
      </c>
      <c r="Q35" s="202"/>
      <c r="R35" s="225"/>
      <c r="S35" s="232"/>
      <c r="T35" s="232"/>
      <c r="U35" s="232"/>
      <c r="V35" s="202"/>
      <c r="W35" s="202"/>
      <c r="X35" s="202"/>
      <c r="Y35" s="202"/>
      <c r="Z35" s="56"/>
      <c r="AA35" s="202"/>
      <c r="AB35" s="233"/>
      <c r="AC35" s="206"/>
    </row>
    <row r="36" spans="1:29" ht="15.75" customHeight="1" x14ac:dyDescent="0.3">
      <c r="A36" s="114">
        <v>32</v>
      </c>
      <c r="B36" s="41" t="s">
        <v>334</v>
      </c>
      <c r="C36" s="29" t="s">
        <v>339</v>
      </c>
      <c r="D36" s="29" t="s">
        <v>95</v>
      </c>
      <c r="E36" s="28" t="str">
        <f t="shared" si="2"/>
        <v>CWright@emhcharter.org</v>
      </c>
      <c r="F36" s="125">
        <v>111</v>
      </c>
      <c r="G36" s="154">
        <v>7221</v>
      </c>
      <c r="H36" s="282"/>
      <c r="I36" s="162"/>
      <c r="J36" s="162"/>
      <c r="K36" s="162"/>
      <c r="L36" s="163"/>
      <c r="M36" s="163"/>
      <c r="N36" s="35" t="s">
        <v>194</v>
      </c>
      <c r="O36" s="202"/>
      <c r="P36" s="202"/>
      <c r="Q36" s="202"/>
      <c r="R36" s="225"/>
      <c r="S36" s="232"/>
      <c r="T36" s="232"/>
      <c r="U36" s="232">
        <v>1</v>
      </c>
      <c r="V36" s="202"/>
      <c r="W36" s="202"/>
      <c r="X36" s="202"/>
      <c r="Y36" s="202"/>
      <c r="Z36" s="56"/>
      <c r="AA36" s="202"/>
      <c r="AB36" s="233"/>
      <c r="AC36" s="206"/>
    </row>
    <row r="37" spans="1:29" ht="15.75" customHeight="1" x14ac:dyDescent="0.3">
      <c r="A37" s="114">
        <v>33</v>
      </c>
      <c r="B37" s="41" t="s">
        <v>335</v>
      </c>
      <c r="C37" s="90" t="s">
        <v>340</v>
      </c>
      <c r="D37" s="90" t="s">
        <v>96</v>
      </c>
      <c r="E37" s="28" t="str">
        <f t="shared" si="2"/>
        <v>YNegron@emhcharter.org</v>
      </c>
      <c r="F37" s="125">
        <v>112</v>
      </c>
      <c r="G37" s="154">
        <v>7112</v>
      </c>
      <c r="H37" s="282">
        <v>1</v>
      </c>
      <c r="I37" s="162"/>
      <c r="J37" s="162"/>
      <c r="K37" s="162"/>
      <c r="L37" s="163"/>
      <c r="M37" s="163" t="s">
        <v>97</v>
      </c>
      <c r="N37" s="35" t="s">
        <v>192</v>
      </c>
      <c r="O37" s="202"/>
      <c r="P37" s="202"/>
      <c r="Q37" s="202"/>
      <c r="R37" s="225"/>
      <c r="S37" s="232"/>
      <c r="T37" s="232">
        <v>1</v>
      </c>
      <c r="U37" s="232"/>
      <c r="V37" s="202"/>
      <c r="W37" s="202"/>
      <c r="X37" s="202"/>
      <c r="Y37" s="202"/>
      <c r="Z37" s="56"/>
      <c r="AA37" s="202"/>
      <c r="AB37" s="233"/>
      <c r="AC37" s="206"/>
    </row>
    <row r="38" spans="1:29" ht="15.75" customHeight="1" x14ac:dyDescent="0.3">
      <c r="A38" s="114">
        <v>34</v>
      </c>
      <c r="B38" s="41" t="s">
        <v>341</v>
      </c>
      <c r="C38" s="90" t="s">
        <v>364</v>
      </c>
      <c r="D38" s="90" t="s">
        <v>90</v>
      </c>
      <c r="E38" s="148" t="s">
        <v>589</v>
      </c>
      <c r="F38" s="125">
        <v>112</v>
      </c>
      <c r="G38" s="154">
        <v>7112</v>
      </c>
      <c r="H38" s="282"/>
      <c r="I38" s="162"/>
      <c r="J38" s="162"/>
      <c r="K38" s="162"/>
      <c r="L38" s="163"/>
      <c r="M38" s="163"/>
      <c r="N38" s="35" t="s">
        <v>195</v>
      </c>
      <c r="O38" s="202"/>
      <c r="P38" s="202"/>
      <c r="Q38" s="202"/>
      <c r="R38" s="225">
        <v>1</v>
      </c>
      <c r="S38" s="232"/>
      <c r="T38" s="232"/>
      <c r="U38" s="232"/>
      <c r="V38" s="202"/>
      <c r="W38" s="202"/>
      <c r="X38" s="202"/>
      <c r="Y38" s="202"/>
      <c r="Z38" s="56"/>
      <c r="AA38" s="202"/>
      <c r="AB38" s="233"/>
      <c r="AC38" s="206"/>
    </row>
    <row r="39" spans="1:29" ht="15.75" customHeight="1" x14ac:dyDescent="0.3">
      <c r="A39" s="114">
        <v>35</v>
      </c>
      <c r="B39" s="41" t="s">
        <v>342</v>
      </c>
      <c r="C39" s="90" t="s">
        <v>365</v>
      </c>
      <c r="D39" s="90" t="s">
        <v>98</v>
      </c>
      <c r="E39" s="28" t="str">
        <f t="shared" si="2"/>
        <v>TStampfer@emhcharter.org</v>
      </c>
      <c r="F39" s="125">
        <v>114</v>
      </c>
      <c r="G39" s="154">
        <v>7114</v>
      </c>
      <c r="H39" s="282"/>
      <c r="I39" s="162"/>
      <c r="J39" s="162"/>
      <c r="K39" s="162"/>
      <c r="L39" s="163" t="s">
        <v>94</v>
      </c>
      <c r="M39" s="163"/>
      <c r="N39" s="35" t="s">
        <v>190</v>
      </c>
      <c r="O39" s="202"/>
      <c r="P39" s="202"/>
      <c r="Q39" s="202">
        <v>1</v>
      </c>
      <c r="R39" s="225"/>
      <c r="S39" s="232"/>
      <c r="T39" s="232"/>
      <c r="U39" s="232"/>
      <c r="V39" s="202"/>
      <c r="W39" s="202"/>
      <c r="X39" s="202"/>
      <c r="Y39" s="202"/>
      <c r="Z39" s="56"/>
      <c r="AA39" s="202"/>
      <c r="AB39" s="233"/>
      <c r="AC39" s="206"/>
    </row>
    <row r="40" spans="1:29" ht="15.75" customHeight="1" x14ac:dyDescent="0.3">
      <c r="A40" s="114">
        <v>36</v>
      </c>
      <c r="B40" s="41" t="s">
        <v>343</v>
      </c>
      <c r="C40" s="90" t="s">
        <v>366</v>
      </c>
      <c r="D40" s="90" t="s">
        <v>99</v>
      </c>
      <c r="E40" s="28" t="str">
        <f t="shared" si="2"/>
        <v>KBerrios-Pabon@emhcharter.org</v>
      </c>
      <c r="F40" s="125">
        <v>114</v>
      </c>
      <c r="G40" s="154">
        <v>7114</v>
      </c>
      <c r="H40" s="282"/>
      <c r="I40" s="162"/>
      <c r="J40" s="162"/>
      <c r="K40" s="162"/>
      <c r="L40" s="163"/>
      <c r="M40" s="163"/>
      <c r="N40" s="35" t="s">
        <v>195</v>
      </c>
      <c r="O40" s="202"/>
      <c r="P40" s="202"/>
      <c r="Q40" s="202"/>
      <c r="R40" s="225">
        <v>1</v>
      </c>
      <c r="S40" s="232"/>
      <c r="T40" s="232"/>
      <c r="U40" s="232"/>
      <c r="V40" s="202"/>
      <c r="W40" s="202"/>
      <c r="X40" s="202"/>
      <c r="Y40" s="202"/>
      <c r="Z40" s="56"/>
      <c r="AA40" s="202"/>
      <c r="AB40" s="233"/>
      <c r="AC40" s="206"/>
    </row>
    <row r="41" spans="1:29" ht="15.75" customHeight="1" x14ac:dyDescent="0.3">
      <c r="A41" s="114">
        <v>37</v>
      </c>
      <c r="B41" s="41" t="s">
        <v>344</v>
      </c>
      <c r="C41" s="90" t="s">
        <v>367</v>
      </c>
      <c r="D41" s="41" t="s">
        <v>100</v>
      </c>
      <c r="E41" s="28" t="str">
        <f t="shared" si="2"/>
        <v>YMurphy@emhcharter.org</v>
      </c>
      <c r="F41" s="125">
        <v>215</v>
      </c>
      <c r="G41" s="154">
        <v>7215</v>
      </c>
      <c r="H41" s="282"/>
      <c r="I41" s="162"/>
      <c r="J41" s="162"/>
      <c r="K41" s="162"/>
      <c r="L41" s="163" t="s">
        <v>94</v>
      </c>
      <c r="M41" s="163" t="s">
        <v>101</v>
      </c>
      <c r="N41" s="35" t="s">
        <v>9</v>
      </c>
      <c r="O41" s="202"/>
      <c r="P41" s="202">
        <v>1</v>
      </c>
      <c r="Q41" s="202"/>
      <c r="R41" s="225"/>
      <c r="S41" s="232"/>
      <c r="T41" s="232"/>
      <c r="U41" s="232"/>
      <c r="V41" s="202"/>
      <c r="W41" s="202"/>
      <c r="X41" s="202"/>
      <c r="Y41" s="202"/>
      <c r="Z41" s="56"/>
      <c r="AA41" s="202"/>
      <c r="AB41" s="233"/>
      <c r="AC41" s="206"/>
    </row>
    <row r="42" spans="1:29" s="93" customFormat="1" ht="15.75" customHeight="1" x14ac:dyDescent="0.3">
      <c r="A42" s="114">
        <v>38</v>
      </c>
      <c r="B42" s="41" t="s">
        <v>345</v>
      </c>
      <c r="C42" s="90" t="s">
        <v>368</v>
      </c>
      <c r="D42" s="41" t="s">
        <v>260</v>
      </c>
      <c r="E42" s="28" t="str">
        <f t="shared" si="2"/>
        <v>ITorres@emhcharter.org</v>
      </c>
      <c r="F42" s="125">
        <v>215</v>
      </c>
      <c r="G42" s="154">
        <v>7215</v>
      </c>
      <c r="H42" s="282"/>
      <c r="I42" s="162"/>
      <c r="J42" s="162"/>
      <c r="K42" s="162"/>
      <c r="L42" s="163"/>
      <c r="M42" s="163"/>
      <c r="N42" s="35" t="s">
        <v>192</v>
      </c>
      <c r="O42" s="202"/>
      <c r="P42" s="202"/>
      <c r="Q42" s="202"/>
      <c r="R42" s="225"/>
      <c r="S42" s="232"/>
      <c r="T42" s="232">
        <v>1</v>
      </c>
      <c r="U42" s="232"/>
      <c r="V42" s="202"/>
      <c r="W42" s="202"/>
      <c r="X42" s="202"/>
      <c r="Y42" s="202"/>
      <c r="Z42" s="56"/>
      <c r="AA42" s="202"/>
      <c r="AB42" s="233"/>
      <c r="AC42" s="206"/>
    </row>
    <row r="43" spans="1:29" ht="15.75" customHeight="1" x14ac:dyDescent="0.3">
      <c r="A43" s="114">
        <v>39</v>
      </c>
      <c r="B43" s="41" t="s">
        <v>346</v>
      </c>
      <c r="C43" s="90" t="s">
        <v>369</v>
      </c>
      <c r="D43" s="90" t="s">
        <v>102</v>
      </c>
      <c r="E43" s="28" t="str">
        <f t="shared" si="2"/>
        <v>VLewis@emhcharter.org</v>
      </c>
      <c r="F43" s="125">
        <v>118</v>
      </c>
      <c r="G43" s="154">
        <v>7118</v>
      </c>
      <c r="H43" s="282"/>
      <c r="I43" s="162"/>
      <c r="J43" s="162"/>
      <c r="K43" s="162"/>
      <c r="L43" s="163" t="s">
        <v>103</v>
      </c>
      <c r="M43" s="163"/>
      <c r="N43" s="35" t="s">
        <v>9</v>
      </c>
      <c r="O43" s="202"/>
      <c r="P43" s="202">
        <v>1</v>
      </c>
      <c r="Q43" s="202"/>
      <c r="R43" s="225"/>
      <c r="S43" s="232"/>
      <c r="T43" s="232"/>
      <c r="U43" s="232"/>
      <c r="V43" s="202"/>
      <c r="W43" s="202"/>
      <c r="X43" s="202"/>
      <c r="Y43" s="202"/>
      <c r="Z43" s="56"/>
      <c r="AA43" s="202"/>
      <c r="AB43" s="233"/>
      <c r="AC43" s="206"/>
    </row>
    <row r="44" spans="1:29" ht="15.75" customHeight="1" x14ac:dyDescent="0.3">
      <c r="A44" s="114">
        <v>40</v>
      </c>
      <c r="B44" s="41" t="s">
        <v>347</v>
      </c>
      <c r="C44" s="29" t="s">
        <v>370</v>
      </c>
      <c r="D44" s="29" t="s">
        <v>104</v>
      </c>
      <c r="E44" s="28" t="str">
        <f t="shared" si="2"/>
        <v>BJeanotte@emhcharter.org</v>
      </c>
      <c r="F44" s="125">
        <v>118</v>
      </c>
      <c r="G44" s="154">
        <v>7118</v>
      </c>
      <c r="H44" s="282"/>
      <c r="I44" s="162"/>
      <c r="J44" s="162"/>
      <c r="K44" s="162"/>
      <c r="L44" s="163"/>
      <c r="M44" s="163"/>
      <c r="N44" s="35" t="s">
        <v>190</v>
      </c>
      <c r="O44" s="202"/>
      <c r="P44" s="202"/>
      <c r="Q44" s="202">
        <v>1</v>
      </c>
      <c r="R44" s="225"/>
      <c r="S44" s="232"/>
      <c r="T44" s="232"/>
      <c r="U44" s="232"/>
      <c r="V44" s="202"/>
      <c r="W44" s="202"/>
      <c r="X44" s="202"/>
      <c r="Y44" s="202"/>
      <c r="Z44" s="56"/>
      <c r="AA44" s="202"/>
      <c r="AB44" s="233"/>
      <c r="AC44" s="206"/>
    </row>
    <row r="45" spans="1:29" ht="15.75" customHeight="1" x14ac:dyDescent="0.3">
      <c r="A45" s="114">
        <v>41</v>
      </c>
      <c r="B45" s="41" t="s">
        <v>348</v>
      </c>
      <c r="C45" s="29" t="s">
        <v>371</v>
      </c>
      <c r="D45" s="29" t="s">
        <v>105</v>
      </c>
      <c r="E45" s="28" t="str">
        <f t="shared" si="2"/>
        <v>JFlores@emhcharter.org</v>
      </c>
      <c r="F45" s="125">
        <v>117</v>
      </c>
      <c r="G45" s="154">
        <v>7117</v>
      </c>
      <c r="H45" s="282"/>
      <c r="I45" s="162"/>
      <c r="J45" s="162"/>
      <c r="K45" s="162"/>
      <c r="L45" s="163"/>
      <c r="M45" s="163"/>
      <c r="N45" s="35" t="s">
        <v>190</v>
      </c>
      <c r="O45" s="202"/>
      <c r="P45" s="202"/>
      <c r="Q45" s="202">
        <v>1</v>
      </c>
      <c r="R45" s="225"/>
      <c r="S45" s="232"/>
      <c r="T45" s="232"/>
      <c r="U45" s="232"/>
      <c r="V45" s="202"/>
      <c r="W45" s="202"/>
      <c r="X45" s="202"/>
      <c r="Y45" s="202"/>
      <c r="Z45" s="56"/>
      <c r="AA45" s="202"/>
      <c r="AB45" s="233"/>
      <c r="AC45" s="206"/>
    </row>
    <row r="46" spans="1:29" ht="15.75" customHeight="1" x14ac:dyDescent="0.3">
      <c r="A46" s="114">
        <v>42</v>
      </c>
      <c r="B46" s="41" t="s">
        <v>349</v>
      </c>
      <c r="C46" s="29" t="s">
        <v>372</v>
      </c>
      <c r="D46" s="29" t="s">
        <v>104</v>
      </c>
      <c r="E46" s="28" t="str">
        <f t="shared" si="2"/>
        <v>ASanchez@emhcharter.org</v>
      </c>
      <c r="F46" s="125">
        <v>117</v>
      </c>
      <c r="G46" s="154">
        <v>7117</v>
      </c>
      <c r="H46" s="282"/>
      <c r="I46" s="162"/>
      <c r="J46" s="162"/>
      <c r="K46" s="162"/>
      <c r="L46" s="163"/>
      <c r="M46" s="163"/>
      <c r="N46" s="35" t="s">
        <v>190</v>
      </c>
      <c r="O46" s="202"/>
      <c r="P46" s="202"/>
      <c r="Q46" s="202">
        <v>1</v>
      </c>
      <c r="R46" s="225"/>
      <c r="S46" s="232"/>
      <c r="T46" s="232"/>
      <c r="U46" s="232"/>
      <c r="V46" s="202"/>
      <c r="W46" s="202"/>
      <c r="X46" s="202"/>
      <c r="Y46" s="202"/>
      <c r="Z46" s="56"/>
      <c r="AA46" s="202"/>
      <c r="AB46" s="233"/>
      <c r="AC46" s="206"/>
    </row>
    <row r="47" spans="1:29" ht="15.75" customHeight="1" x14ac:dyDescent="0.3">
      <c r="A47" s="114">
        <v>43</v>
      </c>
      <c r="B47" s="41" t="s">
        <v>350</v>
      </c>
      <c r="C47" s="90" t="s">
        <v>373</v>
      </c>
      <c r="D47" s="90" t="s">
        <v>107</v>
      </c>
      <c r="E47" s="28" t="str">
        <f t="shared" si="2"/>
        <v>SWilliams@emhcharter.org</v>
      </c>
      <c r="F47" s="125">
        <v>115</v>
      </c>
      <c r="G47" s="154">
        <v>7115</v>
      </c>
      <c r="H47" s="282"/>
      <c r="I47" s="162"/>
      <c r="J47" s="162"/>
      <c r="K47" s="162"/>
      <c r="L47" s="163" t="s">
        <v>94</v>
      </c>
      <c r="M47" s="163"/>
      <c r="N47" s="35" t="s">
        <v>190</v>
      </c>
      <c r="O47" s="202"/>
      <c r="P47" s="202"/>
      <c r="Q47" s="202">
        <v>1</v>
      </c>
      <c r="R47" s="225"/>
      <c r="S47" s="232"/>
      <c r="T47" s="232"/>
      <c r="U47" s="232"/>
      <c r="V47" s="202"/>
      <c r="W47" s="202"/>
      <c r="X47" s="202"/>
      <c r="Y47" s="202"/>
      <c r="Z47" s="56"/>
      <c r="AA47" s="202"/>
      <c r="AB47" s="233"/>
      <c r="AC47" s="206"/>
    </row>
    <row r="48" spans="1:29" ht="15.75" customHeight="1" x14ac:dyDescent="0.3">
      <c r="A48" s="114">
        <v>44</v>
      </c>
      <c r="B48" s="41" t="s">
        <v>467</v>
      </c>
      <c r="C48" s="29" t="s">
        <v>374</v>
      </c>
      <c r="D48" s="29" t="s">
        <v>104</v>
      </c>
      <c r="E48" s="28" t="str">
        <f t="shared" si="2"/>
        <v>LSantiago@emhcharter.org</v>
      </c>
      <c r="F48" s="125">
        <v>115</v>
      </c>
      <c r="G48" s="154">
        <v>7115</v>
      </c>
      <c r="H48" s="282"/>
      <c r="I48" s="162"/>
      <c r="J48" s="162"/>
      <c r="K48" s="162"/>
      <c r="L48" s="163"/>
      <c r="M48" s="163"/>
      <c r="N48" s="35" t="s">
        <v>192</v>
      </c>
      <c r="O48" s="202"/>
      <c r="P48" s="202"/>
      <c r="Q48" s="202"/>
      <c r="R48" s="225"/>
      <c r="S48" s="232"/>
      <c r="T48" s="232">
        <v>1</v>
      </c>
      <c r="U48" s="232"/>
      <c r="V48" s="202"/>
      <c r="W48" s="202"/>
      <c r="X48" s="202"/>
      <c r="Y48" s="202"/>
      <c r="Z48" s="56"/>
      <c r="AA48" s="202"/>
      <c r="AB48" s="233"/>
      <c r="AC48" s="206"/>
    </row>
    <row r="49" spans="1:29" ht="15.75" customHeight="1" x14ac:dyDescent="0.3">
      <c r="A49" s="114">
        <v>45</v>
      </c>
      <c r="B49" s="41" t="s">
        <v>351</v>
      </c>
      <c r="C49" s="90" t="s">
        <v>375</v>
      </c>
      <c r="D49" s="90" t="s">
        <v>108</v>
      </c>
      <c r="E49" s="28" t="str">
        <f t="shared" si="2"/>
        <v>ODeGregorio@emhcharter.org</v>
      </c>
      <c r="F49" s="125">
        <v>116</v>
      </c>
      <c r="G49" s="154">
        <v>7116</v>
      </c>
      <c r="H49" s="282"/>
      <c r="I49" s="162"/>
      <c r="J49" s="162"/>
      <c r="K49" s="162"/>
      <c r="L49" s="163" t="s">
        <v>94</v>
      </c>
      <c r="M49" s="163"/>
      <c r="N49" s="35" t="s">
        <v>190</v>
      </c>
      <c r="O49" s="202"/>
      <c r="P49" s="202"/>
      <c r="Q49" s="202">
        <v>1</v>
      </c>
      <c r="R49" s="225"/>
      <c r="S49" s="232"/>
      <c r="T49" s="232"/>
      <c r="U49" s="232"/>
      <c r="V49" s="202"/>
      <c r="W49" s="202"/>
      <c r="X49" s="202"/>
      <c r="Y49" s="202"/>
      <c r="Z49" s="56"/>
      <c r="AA49" s="202"/>
      <c r="AB49" s="233"/>
      <c r="AC49" s="206"/>
    </row>
    <row r="50" spans="1:29" ht="15.75" customHeight="1" x14ac:dyDescent="0.3">
      <c r="A50" s="114">
        <v>46</v>
      </c>
      <c r="B50" s="41" t="s">
        <v>352</v>
      </c>
      <c r="C50" s="29" t="s">
        <v>376</v>
      </c>
      <c r="D50" s="29" t="s">
        <v>110</v>
      </c>
      <c r="E50" s="28" t="str">
        <f t="shared" si="2"/>
        <v>SOcasio@emhcharter.org</v>
      </c>
      <c r="F50" s="125">
        <v>116</v>
      </c>
      <c r="G50" s="154">
        <v>7116</v>
      </c>
      <c r="H50" s="282"/>
      <c r="I50" s="162"/>
      <c r="J50" s="162"/>
      <c r="K50" s="162"/>
      <c r="L50" s="163"/>
      <c r="M50" s="163"/>
      <c r="N50" s="35" t="s">
        <v>190</v>
      </c>
      <c r="O50" s="202"/>
      <c r="P50" s="202"/>
      <c r="Q50" s="202">
        <v>1</v>
      </c>
      <c r="R50" s="225"/>
      <c r="S50" s="232"/>
      <c r="T50" s="232"/>
      <c r="U50" s="232"/>
      <c r="V50" s="202"/>
      <c r="W50" s="202"/>
      <c r="X50" s="202"/>
      <c r="Y50" s="202"/>
      <c r="Z50" s="56"/>
      <c r="AA50" s="202"/>
      <c r="AB50" s="233"/>
      <c r="AC50" s="206"/>
    </row>
    <row r="51" spans="1:29" ht="15.75" customHeight="1" x14ac:dyDescent="0.3">
      <c r="A51" s="114">
        <v>47</v>
      </c>
      <c r="B51" s="41" t="s">
        <v>353</v>
      </c>
      <c r="C51" s="29" t="s">
        <v>377</v>
      </c>
      <c r="D51" s="29" t="s">
        <v>112</v>
      </c>
      <c r="E51" s="28" t="str">
        <f t="shared" si="2"/>
        <v>YCarrasquillo@emhcharter.org</v>
      </c>
      <c r="F51" s="125">
        <v>218</v>
      </c>
      <c r="G51" s="154">
        <v>7218</v>
      </c>
      <c r="H51" s="282"/>
      <c r="I51" s="162" t="s">
        <v>22</v>
      </c>
      <c r="J51" s="162"/>
      <c r="K51" s="162"/>
      <c r="L51" s="163"/>
      <c r="M51" s="163"/>
      <c r="N51" s="35" t="s">
        <v>190</v>
      </c>
      <c r="O51" s="202"/>
      <c r="P51" s="202"/>
      <c r="Q51" s="202">
        <v>1</v>
      </c>
      <c r="R51" s="225"/>
      <c r="S51" s="232"/>
      <c r="T51" s="232"/>
      <c r="U51" s="232"/>
      <c r="V51" s="202"/>
      <c r="W51" s="202"/>
      <c r="X51" s="202"/>
      <c r="Y51" s="202"/>
      <c r="Z51" s="56"/>
      <c r="AA51" s="202"/>
      <c r="AB51" s="233"/>
      <c r="AC51" s="206"/>
    </row>
    <row r="52" spans="1:29" s="43" customFormat="1" ht="15.75" customHeight="1" x14ac:dyDescent="0.3">
      <c r="A52" s="114">
        <v>48</v>
      </c>
      <c r="B52" s="41" t="s">
        <v>354</v>
      </c>
      <c r="C52" s="29" t="s">
        <v>378</v>
      </c>
      <c r="D52" s="29" t="s">
        <v>193</v>
      </c>
      <c r="E52" s="28" t="str">
        <f t="shared" si="2"/>
        <v>GRoman@emhcharter.org</v>
      </c>
      <c r="F52" s="125">
        <v>218</v>
      </c>
      <c r="G52" s="154">
        <v>7218</v>
      </c>
      <c r="H52" s="282"/>
      <c r="I52" s="162"/>
      <c r="J52" s="162"/>
      <c r="K52" s="162"/>
      <c r="L52" s="163"/>
      <c r="M52" s="163"/>
      <c r="N52" s="35" t="s">
        <v>194</v>
      </c>
      <c r="O52" s="202"/>
      <c r="P52" s="202"/>
      <c r="Q52" s="202"/>
      <c r="R52" s="225"/>
      <c r="S52" s="232"/>
      <c r="T52" s="232"/>
      <c r="U52" s="232">
        <v>1</v>
      </c>
      <c r="V52" s="202"/>
      <c r="W52" s="202"/>
      <c r="X52" s="202"/>
      <c r="Y52" s="202"/>
      <c r="Z52" s="56"/>
      <c r="AA52" s="202"/>
      <c r="AB52" s="233"/>
      <c r="AC52" s="206"/>
    </row>
    <row r="53" spans="1:29" ht="15.75" customHeight="1" x14ac:dyDescent="0.3">
      <c r="A53" s="114">
        <v>49</v>
      </c>
      <c r="B53" s="41" t="s">
        <v>355</v>
      </c>
      <c r="C53" s="90" t="s">
        <v>379</v>
      </c>
      <c r="D53" s="90" t="s">
        <v>114</v>
      </c>
      <c r="E53" s="28" t="str">
        <f t="shared" si="2"/>
        <v>JTomczyszyn@emhcharter.org</v>
      </c>
      <c r="F53" s="125">
        <v>223</v>
      </c>
      <c r="G53" s="154">
        <v>7223</v>
      </c>
      <c r="H53" s="282"/>
      <c r="I53" s="162"/>
      <c r="J53" s="162"/>
      <c r="K53" s="162"/>
      <c r="L53" s="163"/>
      <c r="M53" s="163" t="s">
        <v>97</v>
      </c>
      <c r="N53" s="35" t="s">
        <v>194</v>
      </c>
      <c r="O53" s="202"/>
      <c r="P53" s="202"/>
      <c r="Q53" s="202"/>
      <c r="R53" s="225"/>
      <c r="S53" s="232"/>
      <c r="T53" s="232"/>
      <c r="U53" s="232">
        <v>1</v>
      </c>
      <c r="V53" s="202"/>
      <c r="W53" s="202"/>
      <c r="X53" s="202"/>
      <c r="Y53" s="202"/>
      <c r="Z53" s="56"/>
      <c r="AA53" s="202"/>
      <c r="AB53" s="233"/>
      <c r="AC53" s="206"/>
    </row>
    <row r="54" spans="1:29" ht="15.75" customHeight="1" x14ac:dyDescent="0.3">
      <c r="A54" s="114">
        <v>50</v>
      </c>
      <c r="B54" s="41" t="s">
        <v>356</v>
      </c>
      <c r="C54" s="90" t="s">
        <v>380</v>
      </c>
      <c r="D54" s="90" t="s">
        <v>116</v>
      </c>
      <c r="E54" s="28" t="str">
        <f t="shared" si="2"/>
        <v>JLugo@emhcharter.org</v>
      </c>
      <c r="F54" s="125">
        <v>223</v>
      </c>
      <c r="G54" s="154">
        <v>7223</v>
      </c>
      <c r="H54" s="282"/>
      <c r="I54" s="162"/>
      <c r="J54" s="162"/>
      <c r="K54" s="162"/>
      <c r="L54" s="163"/>
      <c r="M54" s="163"/>
      <c r="N54" s="35" t="s">
        <v>190</v>
      </c>
      <c r="O54" s="202"/>
      <c r="P54" s="202"/>
      <c r="Q54" s="202">
        <v>1</v>
      </c>
      <c r="R54" s="225"/>
      <c r="S54" s="232"/>
      <c r="T54" s="232"/>
      <c r="U54" s="232"/>
      <c r="V54" s="202"/>
      <c r="W54" s="202"/>
      <c r="X54" s="202"/>
      <c r="Y54" s="202"/>
      <c r="Z54" s="56"/>
      <c r="AA54" s="202"/>
      <c r="AB54" s="233"/>
      <c r="AC54" s="206"/>
    </row>
    <row r="55" spans="1:29" ht="15.75" customHeight="1" x14ac:dyDescent="0.3">
      <c r="A55" s="114">
        <v>51</v>
      </c>
      <c r="B55" s="41" t="s">
        <v>357</v>
      </c>
      <c r="C55" s="90" t="s">
        <v>381</v>
      </c>
      <c r="D55" s="90" t="s">
        <v>118</v>
      </c>
      <c r="E55" s="28" t="str">
        <f t="shared" si="2"/>
        <v>MInfante@emhcharter.org</v>
      </c>
      <c r="F55" s="125">
        <v>221</v>
      </c>
      <c r="G55" s="154">
        <v>7221</v>
      </c>
      <c r="H55" s="282"/>
      <c r="I55" s="162"/>
      <c r="J55" s="162"/>
      <c r="K55" s="162"/>
      <c r="L55" s="163" t="s">
        <v>94</v>
      </c>
      <c r="M55" s="163"/>
      <c r="N55" s="35" t="s">
        <v>190</v>
      </c>
      <c r="O55" s="202"/>
      <c r="P55" s="202"/>
      <c r="Q55" s="202">
        <v>1</v>
      </c>
      <c r="R55" s="225"/>
      <c r="S55" s="232"/>
      <c r="T55" s="232"/>
      <c r="U55" s="232"/>
      <c r="V55" s="202"/>
      <c r="W55" s="202"/>
      <c r="X55" s="202"/>
      <c r="Y55" s="202"/>
      <c r="Z55" s="56"/>
      <c r="AA55" s="202"/>
      <c r="AB55" s="233"/>
      <c r="AC55" s="206"/>
    </row>
    <row r="56" spans="1:29" ht="15.75" customHeight="1" x14ac:dyDescent="0.3">
      <c r="A56" s="114">
        <v>52</v>
      </c>
      <c r="B56" s="41" t="s">
        <v>358</v>
      </c>
      <c r="C56" s="90" t="s">
        <v>382</v>
      </c>
      <c r="D56" s="90" t="s">
        <v>116</v>
      </c>
      <c r="E56" s="28" t="str">
        <f t="shared" si="2"/>
        <v>MSantos@emhcharter.org</v>
      </c>
      <c r="F56" s="125">
        <v>221</v>
      </c>
      <c r="G56" s="161">
        <v>7221</v>
      </c>
      <c r="H56" s="282"/>
      <c r="I56" s="162"/>
      <c r="J56" s="162"/>
      <c r="K56" s="162"/>
      <c r="L56" s="163"/>
      <c r="M56" s="163"/>
      <c r="N56" s="180" t="s">
        <v>195</v>
      </c>
      <c r="O56" s="202"/>
      <c r="P56" s="202"/>
      <c r="Q56" s="202"/>
      <c r="R56" s="225">
        <v>1</v>
      </c>
      <c r="S56" s="232"/>
      <c r="T56" s="232"/>
      <c r="U56" s="232"/>
      <c r="V56" s="202"/>
      <c r="W56" s="202"/>
      <c r="X56" s="202"/>
      <c r="Y56" s="202"/>
      <c r="Z56" s="56"/>
      <c r="AA56" s="202"/>
      <c r="AB56" s="233"/>
      <c r="AC56" s="206"/>
    </row>
    <row r="57" spans="1:29" ht="15.75" customHeight="1" x14ac:dyDescent="0.3">
      <c r="A57" s="114">
        <v>53</v>
      </c>
      <c r="B57" s="41" t="s">
        <v>359</v>
      </c>
      <c r="C57" s="90" t="s">
        <v>383</v>
      </c>
      <c r="D57" s="90" t="s">
        <v>122</v>
      </c>
      <c r="E57" s="28" t="str">
        <f t="shared" si="2"/>
        <v>LBeaz@emhcharter.org</v>
      </c>
      <c r="F57" s="125">
        <v>222</v>
      </c>
      <c r="G57" s="154">
        <v>7222</v>
      </c>
      <c r="H57" s="282"/>
      <c r="I57" s="162"/>
      <c r="J57" s="162"/>
      <c r="K57" s="162"/>
      <c r="L57" s="163" t="s">
        <v>123</v>
      </c>
      <c r="M57" s="163"/>
      <c r="N57" s="35" t="s">
        <v>9</v>
      </c>
      <c r="O57" s="202"/>
      <c r="P57" s="202">
        <v>1</v>
      </c>
      <c r="Q57" s="202"/>
      <c r="R57" s="225"/>
      <c r="S57" s="232"/>
      <c r="T57" s="232"/>
      <c r="U57" s="232"/>
      <c r="V57" s="202"/>
      <c r="W57" s="202"/>
      <c r="X57" s="202"/>
      <c r="Y57" s="202"/>
      <c r="Z57" s="56"/>
      <c r="AA57" s="202"/>
      <c r="AB57" s="233"/>
      <c r="AC57" s="206"/>
    </row>
    <row r="58" spans="1:29" ht="15.75" customHeight="1" x14ac:dyDescent="0.3">
      <c r="A58" s="114">
        <v>54</v>
      </c>
      <c r="B58" s="41" t="s">
        <v>360</v>
      </c>
      <c r="C58" s="90" t="s">
        <v>384</v>
      </c>
      <c r="D58" s="90" t="s">
        <v>116</v>
      </c>
      <c r="E58" s="28" t="str">
        <f t="shared" si="2"/>
        <v>AVargas@emhcharter.org</v>
      </c>
      <c r="F58" s="125">
        <v>222</v>
      </c>
      <c r="G58" s="161">
        <v>7222</v>
      </c>
      <c r="H58" s="282"/>
      <c r="I58" s="162"/>
      <c r="J58" s="162"/>
      <c r="K58" s="162"/>
      <c r="L58" s="163"/>
      <c r="M58" s="163"/>
      <c r="N58" s="35" t="s">
        <v>192</v>
      </c>
      <c r="O58" s="202"/>
      <c r="P58" s="202"/>
      <c r="Q58" s="202"/>
      <c r="R58" s="225"/>
      <c r="S58" s="232"/>
      <c r="T58" s="232">
        <v>1</v>
      </c>
      <c r="U58" s="232"/>
      <c r="V58" s="202"/>
      <c r="W58" s="202"/>
      <c r="X58" s="202"/>
      <c r="Y58" s="202"/>
      <c r="Z58" s="56"/>
      <c r="AA58" s="202"/>
      <c r="AB58" s="233"/>
      <c r="AC58" s="206"/>
    </row>
    <row r="59" spans="1:29" ht="15.75" customHeight="1" x14ac:dyDescent="0.3">
      <c r="A59" s="114">
        <v>55</v>
      </c>
      <c r="B59" s="41" t="s">
        <v>361</v>
      </c>
      <c r="C59" s="90" t="s">
        <v>385</v>
      </c>
      <c r="D59" s="90" t="s">
        <v>126</v>
      </c>
      <c r="E59" s="28" t="str">
        <f t="shared" si="2"/>
        <v>LSanna@emhcharter.org</v>
      </c>
      <c r="F59" s="125">
        <v>220</v>
      </c>
      <c r="G59" s="154">
        <v>7220</v>
      </c>
      <c r="H59" s="282"/>
      <c r="I59" s="162"/>
      <c r="J59" s="162"/>
      <c r="K59" s="162"/>
      <c r="L59" s="162"/>
      <c r="M59" s="162"/>
      <c r="N59" s="139" t="s">
        <v>14</v>
      </c>
      <c r="O59" s="202"/>
      <c r="P59" s="202"/>
      <c r="Q59" s="202"/>
      <c r="R59" s="225"/>
      <c r="S59" s="232"/>
      <c r="T59" s="232"/>
      <c r="U59" s="232"/>
      <c r="V59" s="202">
        <v>1</v>
      </c>
      <c r="W59" s="202"/>
      <c r="X59" s="202"/>
      <c r="Y59" s="202"/>
      <c r="Z59" s="56"/>
      <c r="AA59" s="202"/>
      <c r="AB59" s="233"/>
      <c r="AC59" s="206"/>
    </row>
    <row r="60" spans="1:29" ht="15.75" customHeight="1" x14ac:dyDescent="0.3">
      <c r="A60" s="114">
        <v>56</v>
      </c>
      <c r="B60" s="41" t="s">
        <v>362</v>
      </c>
      <c r="C60" s="33" t="s">
        <v>386</v>
      </c>
      <c r="D60" s="90" t="s">
        <v>116</v>
      </c>
      <c r="E60" s="28" t="str">
        <f t="shared" si="2"/>
        <v>KAponte@emhcharter.org</v>
      </c>
      <c r="F60" s="125">
        <v>220</v>
      </c>
      <c r="G60" s="154">
        <v>7216</v>
      </c>
      <c r="H60" s="282"/>
      <c r="I60" s="162"/>
      <c r="J60" s="162"/>
      <c r="K60" s="162"/>
      <c r="L60" s="163"/>
      <c r="M60" s="163"/>
      <c r="N60" s="35" t="s">
        <v>192</v>
      </c>
      <c r="O60" s="202"/>
      <c r="P60" s="202"/>
      <c r="Q60" s="202"/>
      <c r="R60" s="225"/>
      <c r="S60" s="232"/>
      <c r="T60" s="232">
        <v>1</v>
      </c>
      <c r="U60" s="232"/>
      <c r="V60" s="202"/>
      <c r="W60" s="202"/>
      <c r="X60" s="202"/>
      <c r="Y60" s="202"/>
      <c r="Z60" s="56"/>
      <c r="AA60" s="202"/>
      <c r="AB60" s="233"/>
      <c r="AC60" s="206"/>
    </row>
    <row r="61" spans="1:29" ht="15.75" customHeight="1" x14ac:dyDescent="0.3">
      <c r="A61" s="114">
        <v>57</v>
      </c>
      <c r="B61" s="41" t="s">
        <v>363</v>
      </c>
      <c r="C61" s="29" t="s">
        <v>412</v>
      </c>
      <c r="D61" s="41" t="s">
        <v>129</v>
      </c>
      <c r="E61" s="28" t="str">
        <f t="shared" si="2"/>
        <v>YPerez@emhcharter.org</v>
      </c>
      <c r="F61" s="125">
        <v>217</v>
      </c>
      <c r="G61" s="154">
        <v>7217</v>
      </c>
      <c r="H61" s="282"/>
      <c r="I61" s="162"/>
      <c r="J61" s="162"/>
      <c r="K61" s="162"/>
      <c r="L61" s="163" t="s">
        <v>94</v>
      </c>
      <c r="M61" s="163" t="s">
        <v>101</v>
      </c>
      <c r="N61" s="35" t="s">
        <v>9</v>
      </c>
      <c r="O61" s="202"/>
      <c r="P61" s="202">
        <v>1</v>
      </c>
      <c r="Q61" s="202"/>
      <c r="R61" s="225"/>
      <c r="S61" s="232"/>
      <c r="T61" s="232"/>
      <c r="U61" s="232"/>
      <c r="V61" s="202"/>
      <c r="W61" s="202"/>
      <c r="X61" s="202"/>
      <c r="Y61" s="202"/>
      <c r="Z61" s="56"/>
      <c r="AA61" s="202"/>
      <c r="AB61" s="233"/>
      <c r="AC61" s="206"/>
    </row>
    <row r="62" spans="1:29" ht="15.75" customHeight="1" x14ac:dyDescent="0.3">
      <c r="A62" s="114">
        <v>58</v>
      </c>
      <c r="B62" s="41"/>
      <c r="C62" s="29"/>
      <c r="D62" s="90" t="s">
        <v>116</v>
      </c>
      <c r="E62" s="28" t="str">
        <f t="shared" si="2"/>
        <v>@emhcharter.org</v>
      </c>
      <c r="F62" s="125">
        <v>217</v>
      </c>
      <c r="G62" s="154">
        <v>7217</v>
      </c>
      <c r="H62" s="282"/>
      <c r="I62" s="162"/>
      <c r="J62" s="162"/>
      <c r="K62" s="162"/>
      <c r="L62" s="163"/>
      <c r="M62" s="163"/>
      <c r="N62" s="180" t="s">
        <v>195</v>
      </c>
      <c r="O62" s="202"/>
      <c r="P62" s="202"/>
      <c r="Q62" s="202"/>
      <c r="R62" s="225">
        <v>1</v>
      </c>
      <c r="S62" s="232"/>
      <c r="T62" s="232"/>
      <c r="U62" s="232"/>
      <c r="V62" s="202"/>
      <c r="W62" s="202"/>
      <c r="X62" s="202"/>
      <c r="Y62" s="202"/>
      <c r="Z62" s="56"/>
      <c r="AA62" s="202"/>
      <c r="AB62" s="233"/>
      <c r="AC62" s="206"/>
    </row>
    <row r="63" spans="1:29" ht="15.75" customHeight="1" x14ac:dyDescent="0.3">
      <c r="A63" s="114">
        <v>59</v>
      </c>
      <c r="B63" s="41" t="s">
        <v>387</v>
      </c>
      <c r="C63" s="90" t="s">
        <v>413</v>
      </c>
      <c r="D63" s="90" t="s">
        <v>132</v>
      </c>
      <c r="E63" s="28" t="str">
        <f t="shared" si="2"/>
        <v>AOas@emhcharter.org</v>
      </c>
      <c r="F63" s="125" t="s">
        <v>133</v>
      </c>
      <c r="G63" s="154">
        <v>7013</v>
      </c>
      <c r="H63" s="282"/>
      <c r="I63" s="162"/>
      <c r="J63" s="162"/>
      <c r="K63" s="162"/>
      <c r="L63" s="163"/>
      <c r="M63" s="163" t="s">
        <v>134</v>
      </c>
      <c r="N63" s="35" t="s">
        <v>9</v>
      </c>
      <c r="O63" s="202"/>
      <c r="P63" s="202">
        <v>1</v>
      </c>
      <c r="Q63" s="202"/>
      <c r="R63" s="225"/>
      <c r="S63" s="232"/>
      <c r="T63" s="232"/>
      <c r="U63" s="232"/>
      <c r="V63" s="202"/>
      <c r="W63" s="202"/>
      <c r="X63" s="202"/>
      <c r="Y63" s="202"/>
      <c r="Z63" s="56"/>
      <c r="AA63" s="202"/>
      <c r="AB63" s="233"/>
      <c r="AC63" s="206"/>
    </row>
    <row r="64" spans="1:29" ht="15.75" customHeight="1" x14ac:dyDescent="0.3">
      <c r="A64" s="114">
        <v>60</v>
      </c>
      <c r="B64" s="41" t="s">
        <v>388</v>
      </c>
      <c r="C64" s="29" t="s">
        <v>414</v>
      </c>
      <c r="D64" s="29" t="s">
        <v>135</v>
      </c>
      <c r="E64" s="28" t="str">
        <f t="shared" si="2"/>
        <v>NMelendez@emhcharter.org</v>
      </c>
      <c r="F64" s="125" t="s">
        <v>133</v>
      </c>
      <c r="G64" s="154">
        <v>7223</v>
      </c>
      <c r="H64" s="282"/>
      <c r="I64" s="162"/>
      <c r="J64" s="162"/>
      <c r="K64" s="162"/>
      <c r="L64" s="163"/>
      <c r="M64" s="163"/>
      <c r="N64" s="180" t="s">
        <v>195</v>
      </c>
      <c r="O64" s="202"/>
      <c r="P64" s="202"/>
      <c r="Q64" s="202"/>
      <c r="R64" s="225">
        <v>1</v>
      </c>
      <c r="S64" s="232"/>
      <c r="T64" s="232"/>
      <c r="U64" s="232"/>
      <c r="V64" s="202"/>
      <c r="W64" s="202"/>
      <c r="X64" s="202"/>
      <c r="Y64" s="202"/>
      <c r="Z64" s="56"/>
      <c r="AA64" s="202"/>
      <c r="AB64" s="233"/>
      <c r="AC64" s="206"/>
    </row>
    <row r="65" spans="1:29" ht="15.75" customHeight="1" x14ac:dyDescent="0.3">
      <c r="A65" s="114">
        <v>61</v>
      </c>
      <c r="B65" s="41" t="s">
        <v>389</v>
      </c>
      <c r="C65" s="90" t="s">
        <v>415</v>
      </c>
      <c r="D65" s="90" t="s">
        <v>137</v>
      </c>
      <c r="E65" s="28" t="str">
        <f t="shared" si="2"/>
        <v>SDuell@emhcharter.org</v>
      </c>
      <c r="F65" s="125" t="s">
        <v>138</v>
      </c>
      <c r="G65" s="154">
        <v>7014</v>
      </c>
      <c r="H65" s="282"/>
      <c r="I65" s="162"/>
      <c r="J65" s="162"/>
      <c r="K65" s="162"/>
      <c r="L65" s="163" t="s">
        <v>94</v>
      </c>
      <c r="M65" s="163" t="s">
        <v>139</v>
      </c>
      <c r="N65" s="35" t="s">
        <v>190</v>
      </c>
      <c r="O65" s="202"/>
      <c r="P65" s="202"/>
      <c r="Q65" s="202">
        <v>1</v>
      </c>
      <c r="R65" s="225"/>
      <c r="S65" s="232"/>
      <c r="T65" s="232"/>
      <c r="U65" s="232"/>
      <c r="V65" s="202"/>
      <c r="W65" s="202"/>
      <c r="X65" s="202"/>
      <c r="Y65" s="202"/>
      <c r="Z65" s="56"/>
      <c r="AA65" s="202"/>
      <c r="AB65" s="233"/>
      <c r="AC65" s="206"/>
    </row>
    <row r="66" spans="1:29" ht="15.75" customHeight="1" x14ac:dyDescent="0.3">
      <c r="A66" s="114">
        <v>62</v>
      </c>
      <c r="B66" s="41" t="s">
        <v>685</v>
      </c>
      <c r="C66" s="29" t="s">
        <v>416</v>
      </c>
      <c r="D66" s="29" t="s">
        <v>135</v>
      </c>
      <c r="E66" s="28" t="str">
        <f t="shared" si="2"/>
        <v>BHernandez@emhcharter.org</v>
      </c>
      <c r="F66" s="125" t="s">
        <v>138</v>
      </c>
      <c r="G66" s="154">
        <v>7220</v>
      </c>
      <c r="H66" s="282"/>
      <c r="I66" s="162"/>
      <c r="J66" s="162"/>
      <c r="K66" s="162"/>
      <c r="L66" s="163"/>
      <c r="M66" s="163"/>
      <c r="N66" s="35" t="s">
        <v>9</v>
      </c>
      <c r="O66" s="202"/>
      <c r="P66" s="202">
        <v>1</v>
      </c>
      <c r="Q66" s="202"/>
      <c r="R66" s="225"/>
      <c r="S66" s="232"/>
      <c r="T66" s="232"/>
      <c r="U66" s="232"/>
      <c r="V66" s="202"/>
      <c r="W66" s="202"/>
      <c r="X66" s="202"/>
      <c r="Y66" s="202"/>
      <c r="Z66" s="56"/>
      <c r="AA66" s="202"/>
      <c r="AB66" s="233"/>
      <c r="AC66" s="206"/>
    </row>
    <row r="67" spans="1:29" ht="15.75" customHeight="1" x14ac:dyDescent="0.3">
      <c r="A67" s="114">
        <v>63</v>
      </c>
      <c r="B67" s="41" t="s">
        <v>391</v>
      </c>
      <c r="C67" s="90" t="s">
        <v>417</v>
      </c>
      <c r="D67" s="90" t="s">
        <v>141</v>
      </c>
      <c r="E67" s="28" t="str">
        <f t="shared" si="2"/>
        <v>CStanley@emhcharter.org</v>
      </c>
      <c r="F67" s="125" t="s">
        <v>142</v>
      </c>
      <c r="G67" s="154">
        <v>7011</v>
      </c>
      <c r="H67" s="282"/>
      <c r="I67" s="162" t="s">
        <v>22</v>
      </c>
      <c r="J67" s="162"/>
      <c r="K67" s="162"/>
      <c r="L67" s="163" t="s">
        <v>94</v>
      </c>
      <c r="M67" s="163" t="s">
        <v>139</v>
      </c>
      <c r="N67" s="35" t="s">
        <v>9</v>
      </c>
      <c r="O67" s="202"/>
      <c r="P67" s="202">
        <v>1</v>
      </c>
      <c r="Q67" s="202"/>
      <c r="R67" s="225"/>
      <c r="S67" s="232"/>
      <c r="T67" s="232"/>
      <c r="U67" s="232"/>
      <c r="V67" s="202"/>
      <c r="W67" s="202"/>
      <c r="X67" s="202"/>
      <c r="Y67" s="202"/>
      <c r="Z67" s="56"/>
      <c r="AA67" s="202"/>
      <c r="AB67" s="233"/>
      <c r="AC67" s="206"/>
    </row>
    <row r="68" spans="1:29" ht="15.75" customHeight="1" x14ac:dyDescent="0.3">
      <c r="A68" s="114">
        <v>64</v>
      </c>
      <c r="B68" s="41" t="s">
        <v>392</v>
      </c>
      <c r="C68" s="29" t="s">
        <v>418</v>
      </c>
      <c r="D68" s="29" t="s">
        <v>144</v>
      </c>
      <c r="E68" s="28" t="str">
        <f t="shared" si="2"/>
        <v>HRodriguez@emhcharter.org</v>
      </c>
      <c r="F68" s="125" t="s">
        <v>142</v>
      </c>
      <c r="G68" s="154">
        <v>7011</v>
      </c>
      <c r="H68" s="282"/>
      <c r="I68" s="162"/>
      <c r="J68" s="162"/>
      <c r="K68" s="162"/>
      <c r="L68" s="163"/>
      <c r="M68" s="163"/>
      <c r="N68" s="180" t="s">
        <v>251</v>
      </c>
      <c r="O68" s="202"/>
      <c r="P68" s="202"/>
      <c r="Q68" s="202"/>
      <c r="R68" s="225"/>
      <c r="S68" s="232"/>
      <c r="T68" s="232"/>
      <c r="U68" s="232"/>
      <c r="V68" s="202"/>
      <c r="W68" s="202"/>
      <c r="X68" s="202"/>
      <c r="Y68" s="202"/>
      <c r="Z68" s="56"/>
      <c r="AA68" s="202"/>
      <c r="AB68" s="233"/>
      <c r="AC68" s="206">
        <v>1</v>
      </c>
    </row>
    <row r="69" spans="1:29" ht="15.75" customHeight="1" x14ac:dyDescent="0.3">
      <c r="A69" s="114">
        <v>65</v>
      </c>
      <c r="B69" s="41" t="s">
        <v>393</v>
      </c>
      <c r="C69" s="29" t="s">
        <v>419</v>
      </c>
      <c r="D69" s="90" t="s">
        <v>145</v>
      </c>
      <c r="E69" s="28" t="str">
        <f t="shared" si="2"/>
        <v>KBritt@emhcharter.org</v>
      </c>
      <c r="F69" s="125" t="s">
        <v>146</v>
      </c>
      <c r="G69" s="154">
        <v>7222</v>
      </c>
      <c r="H69" s="282"/>
      <c r="I69" s="162"/>
      <c r="J69" s="162"/>
      <c r="K69" s="162"/>
      <c r="L69" s="163"/>
      <c r="M69" s="163"/>
      <c r="N69" s="35" t="s">
        <v>192</v>
      </c>
      <c r="O69" s="202"/>
      <c r="P69" s="202"/>
      <c r="Q69" s="202"/>
      <c r="R69" s="225"/>
      <c r="S69" s="232"/>
      <c r="T69" s="232">
        <v>1</v>
      </c>
      <c r="U69" s="232"/>
      <c r="V69" s="202"/>
      <c r="W69" s="202"/>
      <c r="X69" s="202"/>
      <c r="Y69" s="202"/>
      <c r="Z69" s="56"/>
      <c r="AA69" s="202"/>
      <c r="AB69" s="233"/>
      <c r="AC69" s="206"/>
    </row>
    <row r="70" spans="1:29" ht="15.75" customHeight="1" x14ac:dyDescent="0.3">
      <c r="A70" s="114">
        <v>66</v>
      </c>
      <c r="B70" s="41" t="s">
        <v>394</v>
      </c>
      <c r="C70" s="29" t="s">
        <v>420</v>
      </c>
      <c r="D70" s="29" t="s">
        <v>135</v>
      </c>
      <c r="E70" s="28" t="str">
        <f t="shared" si="2"/>
        <v>JCruz@emhcharter.org</v>
      </c>
      <c r="F70" s="125" t="s">
        <v>146</v>
      </c>
      <c r="G70" s="154">
        <v>7222</v>
      </c>
      <c r="H70" s="282"/>
      <c r="I70" s="162"/>
      <c r="J70" s="162"/>
      <c r="K70" s="162"/>
      <c r="L70" s="163"/>
      <c r="M70" s="163"/>
      <c r="N70" s="35" t="s">
        <v>190</v>
      </c>
      <c r="O70" s="202"/>
      <c r="P70" s="202"/>
      <c r="Q70" s="202">
        <v>1</v>
      </c>
      <c r="R70" s="225"/>
      <c r="S70" s="232"/>
      <c r="T70" s="232"/>
      <c r="U70" s="232"/>
      <c r="V70" s="202"/>
      <c r="W70" s="202"/>
      <c r="X70" s="202"/>
      <c r="Y70" s="202"/>
      <c r="Z70" s="56"/>
      <c r="AA70" s="202"/>
      <c r="AB70" s="233"/>
      <c r="AC70" s="206"/>
    </row>
    <row r="71" spans="1:29" ht="15.75" customHeight="1" x14ac:dyDescent="0.3">
      <c r="A71" s="114">
        <v>67</v>
      </c>
      <c r="B71" s="41" t="s">
        <v>395</v>
      </c>
      <c r="C71" s="29" t="s">
        <v>421</v>
      </c>
      <c r="D71" s="41" t="s">
        <v>148</v>
      </c>
      <c r="E71" s="28" t="str">
        <f t="shared" si="2"/>
        <v>CVelez@emhcharter.org</v>
      </c>
      <c r="F71" s="125">
        <v>216</v>
      </c>
      <c r="G71" s="154">
        <v>7216</v>
      </c>
      <c r="H71" s="282"/>
      <c r="I71" s="162" t="s">
        <v>22</v>
      </c>
      <c r="J71" s="162"/>
      <c r="K71" s="162"/>
      <c r="L71" s="163"/>
      <c r="M71" s="163" t="s">
        <v>139</v>
      </c>
      <c r="N71" s="35" t="s">
        <v>9</v>
      </c>
      <c r="O71" s="202"/>
      <c r="P71" s="202">
        <v>1</v>
      </c>
      <c r="Q71" s="202"/>
      <c r="R71" s="225"/>
      <c r="S71" s="232"/>
      <c r="T71" s="232"/>
      <c r="U71" s="232"/>
      <c r="V71" s="202"/>
      <c r="W71" s="202"/>
      <c r="X71" s="202"/>
      <c r="Y71" s="202"/>
      <c r="Z71" s="56"/>
      <c r="AA71" s="202"/>
      <c r="AB71" s="233"/>
      <c r="AC71" s="206"/>
    </row>
    <row r="72" spans="1:29" ht="15.75" customHeight="1" x14ac:dyDescent="0.3">
      <c r="A72" s="114">
        <v>68</v>
      </c>
      <c r="B72" s="41"/>
      <c r="C72" s="96"/>
      <c r="D72" s="29" t="s">
        <v>135</v>
      </c>
      <c r="E72" s="28" t="str">
        <f t="shared" si="2"/>
        <v>@emhcharter.org</v>
      </c>
      <c r="F72" s="125">
        <v>216</v>
      </c>
      <c r="G72" s="154">
        <v>7216</v>
      </c>
      <c r="H72" s="282"/>
      <c r="I72" s="162"/>
      <c r="J72" s="162"/>
      <c r="K72" s="162"/>
      <c r="L72" s="163"/>
      <c r="M72" s="163"/>
      <c r="N72" s="35" t="s">
        <v>190</v>
      </c>
      <c r="O72" s="202"/>
      <c r="P72" s="202"/>
      <c r="Q72" s="202">
        <v>1</v>
      </c>
      <c r="R72" s="225"/>
      <c r="S72" s="232"/>
      <c r="T72" s="232"/>
      <c r="U72" s="232"/>
      <c r="V72" s="202"/>
      <c r="W72" s="202"/>
      <c r="X72" s="202"/>
      <c r="Y72" s="202"/>
      <c r="Z72" s="56"/>
      <c r="AA72" s="202"/>
      <c r="AB72" s="233"/>
      <c r="AC72" s="206"/>
    </row>
    <row r="73" spans="1:29" ht="15.75" customHeight="1" x14ac:dyDescent="0.3">
      <c r="A73" s="114">
        <v>69</v>
      </c>
      <c r="B73" s="41" t="s">
        <v>396</v>
      </c>
      <c r="C73" s="27" t="s">
        <v>422</v>
      </c>
      <c r="D73" s="90" t="s">
        <v>150</v>
      </c>
      <c r="E73" s="28" t="str">
        <f t="shared" si="2"/>
        <v>MHargrave@emhcharter.org</v>
      </c>
      <c r="F73" s="126">
        <v>209</v>
      </c>
      <c r="G73" s="154">
        <v>7209</v>
      </c>
      <c r="H73" s="282"/>
      <c r="I73" s="162"/>
      <c r="J73" s="162"/>
      <c r="K73" s="162"/>
      <c r="L73" s="163"/>
      <c r="M73" s="163" t="s">
        <v>139</v>
      </c>
      <c r="N73" s="139" t="s">
        <v>194</v>
      </c>
      <c r="O73" s="202"/>
      <c r="P73" s="202"/>
      <c r="Q73" s="202"/>
      <c r="R73" s="225"/>
      <c r="S73" s="232"/>
      <c r="T73" s="232">
        <v>1</v>
      </c>
      <c r="U73" s="232"/>
      <c r="V73" s="202"/>
      <c r="W73" s="202"/>
      <c r="X73" s="202"/>
      <c r="Y73" s="202"/>
      <c r="Z73" s="56"/>
      <c r="AA73" s="202"/>
      <c r="AB73" s="233"/>
      <c r="AC73" s="206"/>
    </row>
    <row r="74" spans="1:29" s="43" customFormat="1" ht="15.75" customHeight="1" x14ac:dyDescent="0.3">
      <c r="A74" s="114">
        <v>70</v>
      </c>
      <c r="B74" s="41" t="s">
        <v>423</v>
      </c>
      <c r="C74" s="128" t="s">
        <v>374</v>
      </c>
      <c r="D74" s="90" t="s">
        <v>197</v>
      </c>
      <c r="E74" s="28" t="str">
        <f t="shared" si="2"/>
        <v>DSantiago@emhcharter.org</v>
      </c>
      <c r="F74" s="126">
        <v>209</v>
      </c>
      <c r="G74" s="154">
        <v>7209</v>
      </c>
      <c r="H74" s="282"/>
      <c r="I74" s="162"/>
      <c r="J74" s="162"/>
      <c r="K74" s="162"/>
      <c r="L74" s="163"/>
      <c r="M74" s="163"/>
      <c r="N74" s="35" t="s">
        <v>192</v>
      </c>
      <c r="O74" s="202"/>
      <c r="P74" s="202"/>
      <c r="Q74" s="202">
        <v>1</v>
      </c>
      <c r="R74" s="225"/>
      <c r="S74" s="232"/>
      <c r="T74" s="232"/>
      <c r="U74" s="232"/>
      <c r="V74" s="202"/>
      <c r="W74" s="202"/>
      <c r="X74" s="202"/>
      <c r="Y74" s="202"/>
      <c r="Z74" s="56"/>
      <c r="AA74" s="202"/>
      <c r="AB74" s="233"/>
      <c r="AC74" s="206"/>
    </row>
    <row r="75" spans="1:29" ht="15.75" customHeight="1" x14ac:dyDescent="0.3">
      <c r="A75" s="114">
        <v>71</v>
      </c>
      <c r="B75" s="41" t="s">
        <v>397</v>
      </c>
      <c r="C75" s="90" t="s">
        <v>424</v>
      </c>
      <c r="D75" s="90" t="s">
        <v>154</v>
      </c>
      <c r="E75" s="28" t="str">
        <f t="shared" si="2"/>
        <v>RMaybelle@emhcharter.org</v>
      </c>
      <c r="F75" s="125">
        <v>210</v>
      </c>
      <c r="G75" s="154">
        <v>7210</v>
      </c>
      <c r="H75" s="282"/>
      <c r="I75" s="162"/>
      <c r="J75" s="162"/>
      <c r="K75" s="162"/>
      <c r="L75" s="163" t="s">
        <v>87</v>
      </c>
      <c r="M75" s="181" t="s">
        <v>97</v>
      </c>
      <c r="N75" s="35" t="s">
        <v>9</v>
      </c>
      <c r="O75" s="202"/>
      <c r="P75" s="202"/>
      <c r="Q75" s="202"/>
      <c r="R75" s="225">
        <v>1</v>
      </c>
      <c r="S75" s="232"/>
      <c r="T75" s="232"/>
      <c r="U75" s="232"/>
      <c r="V75" s="202"/>
      <c r="W75" s="202"/>
      <c r="X75" s="202"/>
      <c r="Y75" s="202"/>
      <c r="Z75" s="56"/>
      <c r="AA75" s="202"/>
      <c r="AB75" s="233"/>
      <c r="AC75" s="206"/>
    </row>
    <row r="76" spans="1:29" ht="15.75" customHeight="1" x14ac:dyDescent="0.3">
      <c r="A76" s="114">
        <v>72</v>
      </c>
      <c r="B76" s="41" t="s">
        <v>398</v>
      </c>
      <c r="C76" s="90" t="s">
        <v>425</v>
      </c>
      <c r="D76" s="90" t="s">
        <v>151</v>
      </c>
      <c r="E76" s="28" t="str">
        <f t="shared" si="2"/>
        <v>ATerry@emhcharter.org</v>
      </c>
      <c r="F76" s="125">
        <v>210</v>
      </c>
      <c r="G76" s="154">
        <v>7210</v>
      </c>
      <c r="H76" s="282"/>
      <c r="I76" s="162"/>
      <c r="J76" s="162"/>
      <c r="K76" s="162"/>
      <c r="L76" s="182"/>
      <c r="M76" s="181"/>
      <c r="N76" s="180" t="s">
        <v>196</v>
      </c>
      <c r="O76" s="202"/>
      <c r="P76" s="202"/>
      <c r="Q76" s="202"/>
      <c r="R76" s="225"/>
      <c r="S76" s="232"/>
      <c r="T76" s="232"/>
      <c r="U76" s="232"/>
      <c r="V76" s="202"/>
      <c r="W76" s="202">
        <v>1</v>
      </c>
      <c r="X76" s="202"/>
      <c r="Y76" s="202"/>
      <c r="Z76" s="56"/>
      <c r="AA76" s="202"/>
      <c r="AB76" s="233"/>
      <c r="AC76" s="206"/>
    </row>
    <row r="77" spans="1:29" ht="15.75" customHeight="1" x14ac:dyDescent="0.3">
      <c r="A77" s="114">
        <v>73</v>
      </c>
      <c r="B77" s="41" t="s">
        <v>399</v>
      </c>
      <c r="C77" s="29" t="s">
        <v>426</v>
      </c>
      <c r="D77" s="29" t="s">
        <v>156</v>
      </c>
      <c r="E77" s="28" t="str">
        <f t="shared" si="2"/>
        <v>AMcNichol@emhcharter.org</v>
      </c>
      <c r="F77" s="125">
        <v>211</v>
      </c>
      <c r="G77" s="154">
        <v>7211</v>
      </c>
      <c r="H77" s="282"/>
      <c r="I77" s="162" t="s">
        <v>22</v>
      </c>
      <c r="J77" s="162"/>
      <c r="K77" s="162"/>
      <c r="L77" s="163"/>
      <c r="M77" s="163" t="s">
        <v>97</v>
      </c>
      <c r="N77" s="35" t="s">
        <v>190</v>
      </c>
      <c r="O77" s="202"/>
      <c r="P77" s="202"/>
      <c r="Q77" s="202">
        <v>1</v>
      </c>
      <c r="R77" s="225"/>
      <c r="S77" s="232"/>
      <c r="T77" s="232"/>
      <c r="U77" s="232"/>
      <c r="V77" s="202"/>
      <c r="W77" s="202"/>
      <c r="X77" s="202"/>
      <c r="Y77" s="202"/>
      <c r="Z77" s="56"/>
      <c r="AA77" s="202"/>
      <c r="AB77" s="233"/>
      <c r="AC77" s="206"/>
    </row>
    <row r="78" spans="1:29" ht="15.75" customHeight="1" x14ac:dyDescent="0.3">
      <c r="A78" s="114">
        <v>74</v>
      </c>
      <c r="B78" s="41" t="s">
        <v>400</v>
      </c>
      <c r="C78" s="29" t="s">
        <v>427</v>
      </c>
      <c r="D78" s="29" t="s">
        <v>151</v>
      </c>
      <c r="E78" s="28" t="str">
        <f t="shared" si="2"/>
        <v>VAlvarado@emhcharter.org</v>
      </c>
      <c r="F78" s="125">
        <v>211</v>
      </c>
      <c r="G78" s="154">
        <v>7211</v>
      </c>
      <c r="H78" s="282"/>
      <c r="I78" s="162"/>
      <c r="J78" s="162"/>
      <c r="K78" s="162"/>
      <c r="L78" s="163"/>
      <c r="M78" s="163"/>
      <c r="N78" s="180" t="s">
        <v>195</v>
      </c>
      <c r="O78" s="202"/>
      <c r="P78" s="202"/>
      <c r="Q78" s="202"/>
      <c r="R78" s="225">
        <v>1</v>
      </c>
      <c r="S78" s="232"/>
      <c r="T78" s="232"/>
      <c r="U78" s="232"/>
      <c r="V78" s="202"/>
      <c r="W78" s="202"/>
      <c r="X78" s="202"/>
      <c r="Y78" s="202"/>
      <c r="Z78" s="56"/>
      <c r="AA78" s="202"/>
      <c r="AB78" s="233"/>
      <c r="AC78" s="206"/>
    </row>
    <row r="79" spans="1:29" ht="15.75" customHeight="1" x14ac:dyDescent="0.3">
      <c r="A79" s="114">
        <v>75</v>
      </c>
      <c r="B79" s="41" t="s">
        <v>401</v>
      </c>
      <c r="C79" s="129" t="s">
        <v>418</v>
      </c>
      <c r="D79" s="29" t="s">
        <v>159</v>
      </c>
      <c r="E79" s="28" t="str">
        <f t="shared" si="2"/>
        <v>MRodriguez@emhcharter.org</v>
      </c>
      <c r="F79" s="125">
        <v>212</v>
      </c>
      <c r="G79" s="154">
        <v>7212</v>
      </c>
      <c r="H79" s="282"/>
      <c r="I79" s="162" t="s">
        <v>22</v>
      </c>
      <c r="J79" s="162"/>
      <c r="K79" s="162"/>
      <c r="L79" s="163"/>
      <c r="M79" s="163"/>
      <c r="N79" s="35" t="s">
        <v>190</v>
      </c>
      <c r="O79" s="202"/>
      <c r="P79" s="202"/>
      <c r="Q79" s="202">
        <v>1</v>
      </c>
      <c r="R79" s="225"/>
      <c r="S79" s="232"/>
      <c r="T79" s="232"/>
      <c r="U79" s="232"/>
      <c r="V79" s="202"/>
      <c r="W79" s="202"/>
      <c r="X79" s="202"/>
      <c r="Y79" s="202"/>
      <c r="Z79" s="56"/>
      <c r="AA79" s="202"/>
      <c r="AB79" s="233"/>
      <c r="AC79" s="206"/>
    </row>
    <row r="80" spans="1:29" ht="15.75" customHeight="1" x14ac:dyDescent="0.3">
      <c r="A80" s="114">
        <v>76</v>
      </c>
      <c r="B80" s="41" t="s">
        <v>402</v>
      </c>
      <c r="C80" s="29" t="s">
        <v>374</v>
      </c>
      <c r="D80" s="41" t="s">
        <v>151</v>
      </c>
      <c r="E80" s="28" t="str">
        <f t="shared" si="2"/>
        <v>ASantiago@emhcharter.org</v>
      </c>
      <c r="F80" s="125">
        <v>212</v>
      </c>
      <c r="G80" s="154">
        <v>7212</v>
      </c>
      <c r="H80" s="282"/>
      <c r="I80" s="162"/>
      <c r="J80" s="162"/>
      <c r="K80" s="162"/>
      <c r="L80" s="163"/>
      <c r="M80" s="163"/>
      <c r="N80" s="180" t="s">
        <v>195</v>
      </c>
      <c r="O80" s="202"/>
      <c r="P80" s="202"/>
      <c r="Q80" s="202"/>
      <c r="R80" s="225"/>
      <c r="S80" s="232">
        <v>1</v>
      </c>
      <c r="T80" s="232"/>
      <c r="U80" s="232"/>
      <c r="V80" s="202"/>
      <c r="W80" s="202"/>
      <c r="X80" s="202"/>
      <c r="Y80" s="202"/>
      <c r="Z80" s="56"/>
      <c r="AA80" s="202"/>
      <c r="AB80" s="233"/>
      <c r="AC80" s="206"/>
    </row>
    <row r="81" spans="1:29" ht="15.75" customHeight="1" x14ac:dyDescent="0.3">
      <c r="A81" s="114">
        <v>77</v>
      </c>
      <c r="B81" s="41" t="s">
        <v>403</v>
      </c>
      <c r="C81" s="90" t="s">
        <v>428</v>
      </c>
      <c r="D81" s="90" t="s">
        <v>165</v>
      </c>
      <c r="E81" s="28" t="str">
        <f t="shared" si="2"/>
        <v>DRuetz@emhcharter.org</v>
      </c>
      <c r="F81" s="125">
        <v>207</v>
      </c>
      <c r="G81" s="154">
        <v>7207</v>
      </c>
      <c r="H81" s="282">
        <v>1</v>
      </c>
      <c r="I81" s="162"/>
      <c r="J81" s="162"/>
      <c r="K81" s="162"/>
      <c r="L81" s="163" t="s">
        <v>87</v>
      </c>
      <c r="M81" s="163" t="s">
        <v>139</v>
      </c>
      <c r="N81" s="35" t="s">
        <v>9</v>
      </c>
      <c r="O81" s="202"/>
      <c r="P81" s="202">
        <v>1</v>
      </c>
      <c r="Q81" s="202"/>
      <c r="R81" s="225"/>
      <c r="S81" s="232"/>
      <c r="T81" s="232"/>
      <c r="U81" s="232"/>
      <c r="V81" s="202"/>
      <c r="W81" s="202"/>
      <c r="X81" s="202"/>
      <c r="Y81" s="202"/>
      <c r="Z81" s="56"/>
      <c r="AA81" s="202"/>
      <c r="AB81" s="233"/>
      <c r="AC81" s="206"/>
    </row>
    <row r="82" spans="1:29" ht="15.75" customHeight="1" x14ac:dyDescent="0.3">
      <c r="A82" s="114">
        <v>78</v>
      </c>
      <c r="B82" s="41" t="s">
        <v>404</v>
      </c>
      <c r="C82" s="90" t="s">
        <v>429</v>
      </c>
      <c r="D82" s="90" t="s">
        <v>167</v>
      </c>
      <c r="E82" s="148" t="s">
        <v>680</v>
      </c>
      <c r="F82" s="125">
        <v>207</v>
      </c>
      <c r="G82" s="154">
        <v>7207</v>
      </c>
      <c r="H82" s="282"/>
      <c r="I82" s="162"/>
      <c r="J82" s="162"/>
      <c r="K82" s="162"/>
      <c r="L82" s="163"/>
      <c r="M82" s="181"/>
      <c r="N82" s="139" t="s">
        <v>194</v>
      </c>
      <c r="O82" s="202"/>
      <c r="P82" s="202"/>
      <c r="Q82" s="202"/>
      <c r="R82" s="225"/>
      <c r="S82" s="232"/>
      <c r="T82" s="232"/>
      <c r="U82" s="232">
        <v>1</v>
      </c>
      <c r="V82" s="202"/>
      <c r="W82" s="202"/>
      <c r="X82" s="202"/>
      <c r="Y82" s="202"/>
      <c r="Z82" s="56"/>
      <c r="AA82" s="202"/>
      <c r="AB82" s="233"/>
      <c r="AC82" s="206"/>
    </row>
    <row r="83" spans="1:29" ht="15.75" customHeight="1" x14ac:dyDescent="0.3">
      <c r="A83" s="114">
        <v>79</v>
      </c>
      <c r="B83" s="41" t="s">
        <v>405</v>
      </c>
      <c r="C83" s="29" t="s">
        <v>430</v>
      </c>
      <c r="D83" s="29" t="s">
        <v>168</v>
      </c>
      <c r="E83" s="28" t="str">
        <f t="shared" si="2"/>
        <v>RJones@emhcharter.org</v>
      </c>
      <c r="F83" s="125">
        <v>206</v>
      </c>
      <c r="G83" s="154">
        <v>7206</v>
      </c>
      <c r="H83" s="282"/>
      <c r="I83" s="162"/>
      <c r="J83" s="162"/>
      <c r="K83" s="162"/>
      <c r="L83" s="163" t="s">
        <v>123</v>
      </c>
      <c r="M83" s="163" t="s">
        <v>101</v>
      </c>
      <c r="N83" s="35" t="s">
        <v>190</v>
      </c>
      <c r="O83" s="202"/>
      <c r="P83" s="202"/>
      <c r="Q83" s="202">
        <v>1</v>
      </c>
      <c r="R83" s="225"/>
      <c r="S83" s="232"/>
      <c r="T83" s="232"/>
      <c r="U83" s="232"/>
      <c r="V83" s="202"/>
      <c r="W83" s="202"/>
      <c r="X83" s="202"/>
      <c r="Y83" s="202"/>
      <c r="Z83" s="56"/>
      <c r="AA83" s="202"/>
      <c r="AB83" s="233"/>
      <c r="AC83" s="206"/>
    </row>
    <row r="84" spans="1:29" ht="15.75" customHeight="1" x14ac:dyDescent="0.3">
      <c r="A84" s="114">
        <v>80</v>
      </c>
      <c r="B84" s="41" t="s">
        <v>406</v>
      </c>
      <c r="C84" s="90" t="s">
        <v>431</v>
      </c>
      <c r="D84" s="90" t="s">
        <v>167</v>
      </c>
      <c r="E84" s="28" t="str">
        <f t="shared" si="2"/>
        <v>SAwad@emhcharter.org</v>
      </c>
      <c r="F84" s="125">
        <v>206</v>
      </c>
      <c r="G84" s="154">
        <v>7149</v>
      </c>
      <c r="H84" s="282"/>
      <c r="I84" s="162"/>
      <c r="J84" s="162"/>
      <c r="K84" s="162"/>
      <c r="L84" s="163"/>
      <c r="M84" s="183"/>
      <c r="N84" s="35" t="s">
        <v>190</v>
      </c>
      <c r="O84" s="202"/>
      <c r="P84" s="202"/>
      <c r="Q84" s="202">
        <v>1</v>
      </c>
      <c r="R84" s="225"/>
      <c r="S84" s="232"/>
      <c r="T84" s="232"/>
      <c r="U84" s="232"/>
      <c r="V84" s="202"/>
      <c r="W84" s="202"/>
      <c r="X84" s="202"/>
      <c r="Y84" s="202"/>
      <c r="Z84" s="56"/>
      <c r="AA84" s="202"/>
      <c r="AB84" s="233"/>
      <c r="AC84" s="206"/>
    </row>
    <row r="85" spans="1:29" ht="15.75" customHeight="1" x14ac:dyDescent="0.3">
      <c r="A85" s="114">
        <v>81</v>
      </c>
      <c r="B85" s="41" t="s">
        <v>407</v>
      </c>
      <c r="C85" s="27" t="s">
        <v>432</v>
      </c>
      <c r="D85" s="90" t="s">
        <v>169</v>
      </c>
      <c r="E85" s="28" t="str">
        <f t="shared" si="2"/>
        <v>PAllen@emhcharter.org</v>
      </c>
      <c r="F85" s="125">
        <v>205</v>
      </c>
      <c r="G85" s="161">
        <v>7205</v>
      </c>
      <c r="H85" s="282"/>
      <c r="I85" s="162"/>
      <c r="J85" s="162"/>
      <c r="K85" s="162"/>
      <c r="L85" s="163"/>
      <c r="M85" s="183"/>
      <c r="N85" s="139" t="s">
        <v>194</v>
      </c>
      <c r="O85" s="202"/>
      <c r="P85" s="202"/>
      <c r="Q85" s="202"/>
      <c r="R85" s="225"/>
      <c r="S85" s="232"/>
      <c r="T85" s="232"/>
      <c r="U85" s="232">
        <v>1</v>
      </c>
      <c r="V85" s="202"/>
      <c r="W85" s="202"/>
      <c r="X85" s="202"/>
      <c r="Y85" s="202"/>
      <c r="Z85" s="56"/>
      <c r="AA85" s="202"/>
      <c r="AB85" s="233"/>
      <c r="AC85" s="206"/>
    </row>
    <row r="86" spans="1:29" ht="15.75" customHeight="1" x14ac:dyDescent="0.3">
      <c r="A86" s="114">
        <v>82</v>
      </c>
      <c r="B86" s="41" t="s">
        <v>408</v>
      </c>
      <c r="C86" s="90" t="s">
        <v>433</v>
      </c>
      <c r="D86" s="90" t="s">
        <v>167</v>
      </c>
      <c r="E86" s="28" t="str">
        <f t="shared" si="2"/>
        <v>JFlagler@emhcharter.org</v>
      </c>
      <c r="F86" s="125">
        <v>205</v>
      </c>
      <c r="G86" s="154">
        <v>7205</v>
      </c>
      <c r="H86" s="282"/>
      <c r="I86" s="162" t="s">
        <v>22</v>
      </c>
      <c r="J86" s="162"/>
      <c r="K86" s="162"/>
      <c r="L86" s="163"/>
      <c r="M86" s="183"/>
      <c r="N86" s="35" t="s">
        <v>9</v>
      </c>
      <c r="O86" s="202"/>
      <c r="P86" s="202">
        <v>1</v>
      </c>
      <c r="Q86" s="202"/>
      <c r="R86" s="225"/>
      <c r="S86" s="232"/>
      <c r="T86" s="232"/>
      <c r="U86" s="232"/>
      <c r="V86" s="202"/>
      <c r="W86" s="202"/>
      <c r="X86" s="202"/>
      <c r="Y86" s="202"/>
      <c r="Z86" s="56"/>
      <c r="AA86" s="202"/>
      <c r="AB86" s="233"/>
      <c r="AC86" s="206"/>
    </row>
    <row r="87" spans="1:29" ht="15.75" customHeight="1" x14ac:dyDescent="0.3">
      <c r="A87" s="114">
        <v>83</v>
      </c>
      <c r="B87" s="41" t="s">
        <v>409</v>
      </c>
      <c r="C87" s="29" t="s">
        <v>434</v>
      </c>
      <c r="D87" s="41" t="s">
        <v>170</v>
      </c>
      <c r="E87" s="28" t="str">
        <f t="shared" si="2"/>
        <v>SVazquez@emhcharter.org</v>
      </c>
      <c r="F87" s="125">
        <v>204</v>
      </c>
      <c r="G87" s="154">
        <v>7204</v>
      </c>
      <c r="H87" s="282"/>
      <c r="I87" s="162"/>
      <c r="J87" s="162"/>
      <c r="K87" s="162"/>
      <c r="L87" s="163"/>
      <c r="M87" s="163" t="s">
        <v>101</v>
      </c>
      <c r="N87" s="35" t="s">
        <v>9</v>
      </c>
      <c r="O87" s="202"/>
      <c r="P87" s="202">
        <v>1</v>
      </c>
      <c r="Q87" s="202"/>
      <c r="R87" s="225"/>
      <c r="S87" s="232"/>
      <c r="T87" s="232"/>
      <c r="U87" s="232"/>
      <c r="V87" s="202"/>
      <c r="W87" s="202"/>
      <c r="X87" s="202"/>
      <c r="Y87" s="202"/>
      <c r="Z87" s="56"/>
      <c r="AA87" s="202"/>
      <c r="AB87" s="233"/>
      <c r="AC87" s="206"/>
    </row>
    <row r="88" spans="1:29" ht="15.75" customHeight="1" x14ac:dyDescent="0.3">
      <c r="A88" s="114">
        <v>84</v>
      </c>
      <c r="B88" s="41" t="s">
        <v>410</v>
      </c>
      <c r="C88" s="29" t="s">
        <v>301</v>
      </c>
      <c r="D88" s="41" t="s">
        <v>167</v>
      </c>
      <c r="E88" s="28" t="str">
        <f t="shared" si="2"/>
        <v>AVasquez@emhcharter.org</v>
      </c>
      <c r="F88" s="125">
        <v>204</v>
      </c>
      <c r="G88" s="154">
        <v>7204</v>
      </c>
      <c r="H88" s="282"/>
      <c r="I88" s="162" t="s">
        <v>22</v>
      </c>
      <c r="J88" s="162"/>
      <c r="K88" s="162"/>
      <c r="L88" s="163"/>
      <c r="M88" s="163"/>
      <c r="N88" s="180" t="s">
        <v>195</v>
      </c>
      <c r="O88" s="202"/>
      <c r="P88" s="202"/>
      <c r="Q88" s="202"/>
      <c r="R88" s="225">
        <v>1</v>
      </c>
      <c r="S88" s="232"/>
      <c r="T88" s="232"/>
      <c r="U88" s="232"/>
      <c r="V88" s="202"/>
      <c r="W88" s="202"/>
      <c r="X88" s="202"/>
      <c r="Y88" s="202"/>
      <c r="Z88" s="56"/>
      <c r="AA88" s="202"/>
      <c r="AB88" s="233"/>
      <c r="AC88" s="206"/>
    </row>
    <row r="89" spans="1:29" ht="15.75" customHeight="1" x14ac:dyDescent="0.3">
      <c r="A89" s="114">
        <v>85</v>
      </c>
      <c r="B89" s="41" t="s">
        <v>411</v>
      </c>
      <c r="C89" s="29" t="s">
        <v>435</v>
      </c>
      <c r="D89" s="29" t="s">
        <v>70</v>
      </c>
      <c r="E89" s="28" t="str">
        <f t="shared" si="2"/>
        <v>FPerry@emhcharter.org</v>
      </c>
      <c r="F89" s="125">
        <v>105</v>
      </c>
      <c r="G89" s="154">
        <v>7013</v>
      </c>
      <c r="H89" s="282"/>
      <c r="I89" s="162"/>
      <c r="J89" s="162"/>
      <c r="K89" s="162"/>
      <c r="L89" s="163"/>
      <c r="M89" s="163"/>
      <c r="N89" s="35" t="s">
        <v>9</v>
      </c>
      <c r="O89" s="202"/>
      <c r="P89" s="202">
        <v>1</v>
      </c>
      <c r="Q89" s="202"/>
      <c r="R89" s="225"/>
      <c r="S89" s="232"/>
      <c r="T89" s="232"/>
      <c r="U89" s="232"/>
      <c r="V89" s="202"/>
      <c r="W89" s="202"/>
      <c r="X89" s="202"/>
      <c r="Y89" s="202"/>
      <c r="Z89" s="56"/>
      <c r="AA89" s="202"/>
      <c r="AB89" s="233"/>
      <c r="AC89" s="206"/>
    </row>
    <row r="90" spans="1:29" ht="15.75" customHeight="1" x14ac:dyDescent="0.3">
      <c r="A90" s="346" t="s">
        <v>71</v>
      </c>
      <c r="B90" s="346"/>
      <c r="C90" s="346"/>
      <c r="D90" s="346"/>
      <c r="E90" s="346"/>
      <c r="F90" s="363"/>
      <c r="G90" s="363"/>
      <c r="H90" s="157"/>
      <c r="I90" s="67"/>
      <c r="J90" s="67"/>
      <c r="K90" s="67"/>
      <c r="L90" s="67"/>
      <c r="M90" s="67"/>
      <c r="N90" s="193" t="s">
        <v>74</v>
      </c>
      <c r="O90" s="227"/>
      <c r="P90" s="227"/>
      <c r="Q90" s="227"/>
      <c r="R90" s="226"/>
      <c r="S90" s="227"/>
      <c r="T90" s="227"/>
      <c r="U90" s="227"/>
      <c r="V90" s="227"/>
      <c r="W90" s="227"/>
      <c r="X90" s="227"/>
      <c r="Y90" s="227"/>
      <c r="Z90" s="248"/>
      <c r="AA90" s="202"/>
      <c r="AB90" s="233"/>
      <c r="AC90" s="206"/>
    </row>
    <row r="91" spans="1:29" ht="15.75" customHeight="1" x14ac:dyDescent="0.3">
      <c r="A91" s="114">
        <v>86</v>
      </c>
      <c r="B91" s="41" t="s">
        <v>436</v>
      </c>
      <c r="C91" s="90" t="s">
        <v>443</v>
      </c>
      <c r="D91" s="33" t="s">
        <v>171</v>
      </c>
      <c r="E91" s="132" t="str">
        <f>CONCATENATE(LEFT(B91,1),C91,"@emhcharter.org")</f>
        <v>CCohen@emhcharter.org</v>
      </c>
      <c r="F91" s="116">
        <v>118</v>
      </c>
      <c r="G91" s="161">
        <v>7118</v>
      </c>
      <c r="H91" s="279"/>
      <c r="I91" s="162"/>
      <c r="J91" s="162"/>
      <c r="K91" s="162"/>
      <c r="L91" s="163" t="s">
        <v>94</v>
      </c>
      <c r="M91" s="163"/>
      <c r="N91" s="35" t="s">
        <v>9</v>
      </c>
      <c r="O91" s="202"/>
      <c r="P91" s="202">
        <v>1</v>
      </c>
      <c r="Q91" s="202"/>
      <c r="R91" s="225"/>
      <c r="S91" s="232"/>
      <c r="T91" s="232"/>
      <c r="U91" s="232"/>
      <c r="V91" s="202"/>
      <c r="W91" s="202"/>
      <c r="X91" s="202"/>
      <c r="Y91" s="202"/>
      <c r="Z91" s="56"/>
      <c r="AA91" s="202"/>
      <c r="AB91" s="233"/>
      <c r="AC91" s="206"/>
    </row>
    <row r="92" spans="1:29" ht="15.75" customHeight="1" x14ac:dyDescent="0.3">
      <c r="A92" s="114">
        <v>87</v>
      </c>
      <c r="B92" s="41" t="s">
        <v>437</v>
      </c>
      <c r="C92" s="90" t="s">
        <v>444</v>
      </c>
      <c r="D92" s="33" t="s">
        <v>172</v>
      </c>
      <c r="E92" s="132" t="str">
        <f t="shared" ref="E92:E97" si="3">CONCATENATE(LEFT(B92,1),C92,"@emhcharter.org")</f>
        <v>NPike@emhcharter.org</v>
      </c>
      <c r="F92" s="116">
        <v>104</v>
      </c>
      <c r="G92" s="161">
        <v>7104</v>
      </c>
      <c r="H92" s="279"/>
      <c r="I92" s="162"/>
      <c r="J92" s="162"/>
      <c r="K92" s="162"/>
      <c r="L92" s="163"/>
      <c r="M92" s="163"/>
      <c r="N92" s="35" t="s">
        <v>9</v>
      </c>
      <c r="O92" s="202"/>
      <c r="P92" s="202">
        <v>1</v>
      </c>
      <c r="Q92" s="202"/>
      <c r="R92" s="225"/>
      <c r="S92" s="232"/>
      <c r="T92" s="232"/>
      <c r="U92" s="232"/>
      <c r="V92" s="202"/>
      <c r="W92" s="202"/>
      <c r="X92" s="202"/>
      <c r="Y92" s="202"/>
      <c r="Z92" s="56"/>
      <c r="AA92" s="202"/>
      <c r="AB92" s="233"/>
      <c r="AC92" s="206"/>
    </row>
    <row r="93" spans="1:29" ht="15.75" customHeight="1" x14ac:dyDescent="0.3">
      <c r="A93" s="114">
        <v>88</v>
      </c>
      <c r="B93" s="41" t="s">
        <v>438</v>
      </c>
      <c r="C93" s="90" t="s">
        <v>681</v>
      </c>
      <c r="D93" s="33" t="s">
        <v>173</v>
      </c>
      <c r="E93" s="132" t="str">
        <f t="shared" si="3"/>
        <v>JMerrick@emhcharter.org</v>
      </c>
      <c r="F93" s="116">
        <v>104</v>
      </c>
      <c r="G93" s="161">
        <v>7104</v>
      </c>
      <c r="H93" s="279"/>
      <c r="I93" s="162"/>
      <c r="J93" s="162"/>
      <c r="K93" s="162"/>
      <c r="L93" s="163"/>
      <c r="M93" s="163"/>
      <c r="N93" s="35" t="s">
        <v>9</v>
      </c>
      <c r="O93" s="202"/>
      <c r="P93" s="202">
        <v>1</v>
      </c>
      <c r="Q93" s="202"/>
      <c r="R93" s="225"/>
      <c r="S93" s="232"/>
      <c r="T93" s="232"/>
      <c r="U93" s="232"/>
      <c r="V93" s="202"/>
      <c r="W93" s="202"/>
      <c r="X93" s="202"/>
      <c r="Y93" s="202"/>
      <c r="Z93" s="56"/>
      <c r="AA93" s="202"/>
      <c r="AB93" s="233"/>
      <c r="AC93" s="206"/>
    </row>
    <row r="94" spans="1:29" ht="15.75" customHeight="1" x14ac:dyDescent="0.3">
      <c r="A94" s="114">
        <v>89</v>
      </c>
      <c r="B94" s="41" t="s">
        <v>439</v>
      </c>
      <c r="C94" s="29" t="s">
        <v>445</v>
      </c>
      <c r="D94" s="29" t="s">
        <v>174</v>
      </c>
      <c r="E94" s="132" t="str">
        <f t="shared" si="3"/>
        <v>BDuttinger@emhcharter.org</v>
      </c>
      <c r="F94" s="116">
        <v>104</v>
      </c>
      <c r="G94" s="161">
        <v>7104</v>
      </c>
      <c r="H94" s="279"/>
      <c r="I94" s="162"/>
      <c r="J94" s="162"/>
      <c r="K94" s="162"/>
      <c r="L94" s="163"/>
      <c r="M94" s="163"/>
      <c r="N94" s="35" t="s">
        <v>190</v>
      </c>
      <c r="O94" s="202"/>
      <c r="P94" s="202">
        <v>1</v>
      </c>
      <c r="Q94" s="202"/>
      <c r="R94" s="225"/>
      <c r="S94" s="232"/>
      <c r="T94" s="232"/>
      <c r="U94" s="232"/>
      <c r="V94" s="202"/>
      <c r="W94" s="202"/>
      <c r="X94" s="202"/>
      <c r="Y94" s="202"/>
      <c r="Z94" s="56"/>
      <c r="AA94" s="202"/>
      <c r="AB94" s="233"/>
      <c r="AC94" s="206"/>
    </row>
    <row r="95" spans="1:29" ht="15.75" customHeight="1" x14ac:dyDescent="0.3">
      <c r="A95" s="114">
        <v>90</v>
      </c>
      <c r="B95" s="41" t="s">
        <v>440</v>
      </c>
      <c r="C95" s="90" t="s">
        <v>446</v>
      </c>
      <c r="D95" s="90" t="s">
        <v>175</v>
      </c>
      <c r="E95" s="132" t="str">
        <f t="shared" si="3"/>
        <v>ARudich@emhcharter.org</v>
      </c>
      <c r="F95" s="116">
        <v>104</v>
      </c>
      <c r="G95" s="161">
        <v>7104</v>
      </c>
      <c r="H95" s="279"/>
      <c r="I95" s="162"/>
      <c r="J95" s="162"/>
      <c r="K95" s="162"/>
      <c r="L95" s="163"/>
      <c r="M95" s="163"/>
      <c r="N95" s="180" t="s">
        <v>195</v>
      </c>
      <c r="O95" s="202"/>
      <c r="P95" s="202"/>
      <c r="Q95" s="202"/>
      <c r="R95" s="225">
        <v>1</v>
      </c>
      <c r="S95" s="232"/>
      <c r="T95" s="232"/>
      <c r="U95" s="232"/>
      <c r="V95" s="202"/>
      <c r="W95" s="202"/>
      <c r="X95" s="202"/>
      <c r="Y95" s="202"/>
      <c r="Z95" s="56"/>
      <c r="AA95" s="202"/>
      <c r="AB95" s="233"/>
      <c r="AC95" s="206"/>
    </row>
    <row r="96" spans="1:29" ht="15.75" customHeight="1" x14ac:dyDescent="0.3">
      <c r="A96" s="114">
        <v>91</v>
      </c>
      <c r="B96" s="41" t="s">
        <v>441</v>
      </c>
      <c r="C96" s="28" t="s">
        <v>447</v>
      </c>
      <c r="D96" s="90" t="s">
        <v>147</v>
      </c>
      <c r="E96" s="132" t="str">
        <f t="shared" si="3"/>
        <v>SDeRue@emhcharter.org</v>
      </c>
      <c r="F96" s="116">
        <v>104</v>
      </c>
      <c r="G96" s="161">
        <v>7104</v>
      </c>
      <c r="H96" s="279"/>
      <c r="I96" s="162"/>
      <c r="J96" s="162"/>
      <c r="K96" s="162"/>
      <c r="L96" s="163"/>
      <c r="M96" s="163"/>
      <c r="N96" s="35" t="s">
        <v>190</v>
      </c>
      <c r="O96" s="202"/>
      <c r="P96" s="202">
        <v>1</v>
      </c>
      <c r="Q96" s="202"/>
      <c r="R96" s="225"/>
      <c r="S96" s="232"/>
      <c r="T96" s="232"/>
      <c r="U96" s="232"/>
      <c r="V96" s="202"/>
      <c r="W96" s="202"/>
      <c r="X96" s="202"/>
      <c r="Y96" s="202"/>
      <c r="Z96" s="56"/>
      <c r="AA96" s="202"/>
      <c r="AB96" s="233"/>
      <c r="AC96" s="206"/>
    </row>
    <row r="97" spans="1:29" ht="15.75" customHeight="1" x14ac:dyDescent="0.3">
      <c r="A97" s="114">
        <v>92</v>
      </c>
      <c r="B97" s="41" t="s">
        <v>442</v>
      </c>
      <c r="C97" s="28" t="s">
        <v>448</v>
      </c>
      <c r="D97" s="90" t="s">
        <v>147</v>
      </c>
      <c r="E97" s="132" t="str">
        <f t="shared" si="3"/>
        <v>HGeller@emhcharter.org</v>
      </c>
      <c r="F97" s="116">
        <v>104</v>
      </c>
      <c r="G97" s="161">
        <v>7104</v>
      </c>
      <c r="H97" s="279"/>
      <c r="I97" s="162"/>
      <c r="J97" s="162"/>
      <c r="K97" s="162"/>
      <c r="L97" s="163"/>
      <c r="M97" s="163"/>
      <c r="N97" s="35" t="s">
        <v>190</v>
      </c>
      <c r="O97" s="202"/>
      <c r="P97" s="202"/>
      <c r="Q97" s="202"/>
      <c r="R97" s="225"/>
      <c r="S97" s="232"/>
      <c r="T97" s="232"/>
      <c r="U97" s="232"/>
      <c r="V97" s="202"/>
      <c r="W97" s="202"/>
      <c r="X97" s="202"/>
      <c r="Y97" s="202"/>
      <c r="Z97" s="56"/>
      <c r="AA97" s="202"/>
      <c r="AB97" s="233"/>
      <c r="AC97" s="206"/>
    </row>
    <row r="98" spans="1:29" ht="15.75" customHeight="1" x14ac:dyDescent="0.3">
      <c r="A98" s="346" t="s">
        <v>77</v>
      </c>
      <c r="B98" s="346"/>
      <c r="C98" s="346"/>
      <c r="D98" s="346"/>
      <c r="E98" s="346"/>
      <c r="F98" s="363"/>
      <c r="G98" s="363"/>
      <c r="H98" s="157"/>
      <c r="I98" s="67"/>
      <c r="J98" s="67"/>
      <c r="K98" s="67"/>
      <c r="L98" s="67"/>
      <c r="M98" s="67"/>
      <c r="N98" s="193" t="s">
        <v>77</v>
      </c>
      <c r="O98" s="227"/>
      <c r="P98" s="227"/>
      <c r="Q98" s="227"/>
      <c r="R98" s="226"/>
      <c r="S98" s="227"/>
      <c r="T98" s="227"/>
      <c r="U98" s="227"/>
      <c r="V98" s="227"/>
      <c r="W98" s="227"/>
      <c r="X98" s="227"/>
      <c r="Y98" s="227"/>
      <c r="Z98" s="248"/>
      <c r="AA98" s="202"/>
      <c r="AB98" s="233"/>
      <c r="AC98" s="206"/>
    </row>
    <row r="99" spans="1:29" ht="15.75" customHeight="1" x14ac:dyDescent="0.3">
      <c r="A99" s="114">
        <v>93</v>
      </c>
      <c r="B99" s="41" t="s">
        <v>449</v>
      </c>
      <c r="C99" s="90" t="s">
        <v>452</v>
      </c>
      <c r="D99" s="90" t="s">
        <v>176</v>
      </c>
      <c r="E99" s="28" t="str">
        <f>CONCATENATE(LEFT(B99,1),C99,"@emhcharter.org")</f>
        <v>KWilson@emhcharter.org</v>
      </c>
      <c r="F99" s="116">
        <v>202</v>
      </c>
      <c r="G99" s="161">
        <v>7202</v>
      </c>
      <c r="H99" s="279"/>
      <c r="I99" s="162"/>
      <c r="J99" s="162"/>
      <c r="K99" s="162"/>
      <c r="L99" s="163" t="s">
        <v>94</v>
      </c>
      <c r="M99" s="163"/>
      <c r="N99" s="35" t="s">
        <v>9</v>
      </c>
      <c r="O99" s="202"/>
      <c r="P99" s="202">
        <v>1</v>
      </c>
      <c r="Q99" s="202"/>
      <c r="R99" s="225"/>
      <c r="S99" s="232"/>
      <c r="T99" s="232"/>
      <c r="U99" s="232"/>
      <c r="V99" s="202"/>
      <c r="W99" s="202"/>
      <c r="X99" s="202"/>
      <c r="Y99" s="202"/>
      <c r="Z99" s="56"/>
      <c r="AA99" s="202"/>
      <c r="AB99" s="233"/>
      <c r="AC99" s="206"/>
    </row>
    <row r="100" spans="1:29" ht="15.75" customHeight="1" x14ac:dyDescent="0.3">
      <c r="A100" s="114">
        <v>94</v>
      </c>
      <c r="B100" s="41" t="s">
        <v>356</v>
      </c>
      <c r="C100" s="90" t="s">
        <v>453</v>
      </c>
      <c r="D100" s="33" t="s">
        <v>177</v>
      </c>
      <c r="E100" s="28" t="str">
        <f t="shared" ref="E100:E102" si="4">CONCATENATE(LEFT(B100,1),C100,"@emhcharter.org")</f>
        <v>JFaller@emhcharter.org</v>
      </c>
      <c r="F100" s="116">
        <v>202</v>
      </c>
      <c r="G100" s="161">
        <v>7202</v>
      </c>
      <c r="H100" s="279"/>
      <c r="I100" s="162"/>
      <c r="J100" s="162"/>
      <c r="K100" s="162"/>
      <c r="L100" s="163"/>
      <c r="M100" s="163"/>
      <c r="N100" s="35" t="s">
        <v>190</v>
      </c>
      <c r="O100" s="202"/>
      <c r="P100" s="202"/>
      <c r="Q100" s="202"/>
      <c r="R100" s="225">
        <v>1</v>
      </c>
      <c r="S100" s="232"/>
      <c r="T100" s="232"/>
      <c r="U100" s="232"/>
      <c r="V100" s="202"/>
      <c r="W100" s="202"/>
      <c r="X100" s="202"/>
      <c r="Y100" s="202"/>
      <c r="Z100" s="56"/>
      <c r="AA100" s="202"/>
      <c r="AB100" s="233"/>
      <c r="AC100" s="206"/>
    </row>
    <row r="101" spans="1:29" ht="15.75" customHeight="1" x14ac:dyDescent="0.3">
      <c r="A101" s="114">
        <v>95</v>
      </c>
      <c r="B101" s="41" t="s">
        <v>450</v>
      </c>
      <c r="C101" s="29" t="s">
        <v>455</v>
      </c>
      <c r="D101" s="41" t="s">
        <v>178</v>
      </c>
      <c r="E101" s="28" t="str">
        <f t="shared" si="4"/>
        <v>HRizvi @emhcharter.org</v>
      </c>
      <c r="F101" s="116">
        <v>202</v>
      </c>
      <c r="G101" s="161">
        <v>7202</v>
      </c>
      <c r="H101" s="279"/>
      <c r="I101" s="162"/>
      <c r="J101" s="162"/>
      <c r="K101" s="162"/>
      <c r="L101" s="163"/>
      <c r="M101" s="163" t="s">
        <v>101</v>
      </c>
      <c r="N101" s="35" t="s">
        <v>12</v>
      </c>
      <c r="O101" s="202"/>
      <c r="P101" s="202"/>
      <c r="Q101" s="202"/>
      <c r="R101" s="225"/>
      <c r="S101" s="232"/>
      <c r="T101" s="232">
        <v>1</v>
      </c>
      <c r="U101" s="232"/>
      <c r="V101" s="202"/>
      <c r="W101" s="202"/>
      <c r="X101" s="202"/>
      <c r="Y101" s="202"/>
      <c r="Z101" s="56"/>
      <c r="AA101" s="202"/>
      <c r="AB101" s="233"/>
      <c r="AC101" s="206"/>
    </row>
    <row r="102" spans="1:29" ht="15.75" customHeight="1" x14ac:dyDescent="0.3">
      <c r="A102" s="114">
        <v>96</v>
      </c>
      <c r="B102" s="41" t="s">
        <v>451</v>
      </c>
      <c r="C102" s="29" t="s">
        <v>454</v>
      </c>
      <c r="D102" s="41" t="s">
        <v>179</v>
      </c>
      <c r="E102" s="28" t="str">
        <f t="shared" si="4"/>
        <v>NRivera@emhcharter.org</v>
      </c>
      <c r="F102" s="116">
        <v>202</v>
      </c>
      <c r="G102" s="161">
        <v>7202</v>
      </c>
      <c r="H102" s="279"/>
      <c r="I102" s="162"/>
      <c r="J102" s="162"/>
      <c r="K102" s="162"/>
      <c r="L102" s="163"/>
      <c r="M102" s="163"/>
      <c r="N102" s="35" t="s">
        <v>12</v>
      </c>
      <c r="O102" s="202"/>
      <c r="P102" s="202"/>
      <c r="Q102" s="202"/>
      <c r="R102" s="225"/>
      <c r="S102" s="232"/>
      <c r="T102" s="232">
        <v>1</v>
      </c>
      <c r="U102" s="232"/>
      <c r="V102" s="202"/>
      <c r="W102" s="202"/>
      <c r="X102" s="202"/>
      <c r="Y102" s="202"/>
      <c r="Z102" s="56"/>
      <c r="AA102" s="202"/>
      <c r="AB102" s="233"/>
      <c r="AC102" s="206"/>
    </row>
    <row r="103" spans="1:29" ht="15.75" customHeight="1" x14ac:dyDescent="0.3">
      <c r="A103" s="346" t="s">
        <v>80</v>
      </c>
      <c r="B103" s="346"/>
      <c r="C103" s="346"/>
      <c r="D103" s="346"/>
      <c r="E103" s="346"/>
      <c r="F103" s="363"/>
      <c r="G103" s="363"/>
      <c r="H103" s="157"/>
      <c r="I103" s="67"/>
      <c r="J103" s="67"/>
      <c r="K103" s="67"/>
      <c r="L103" s="67"/>
      <c r="M103" s="67"/>
      <c r="N103" s="193" t="s">
        <v>80</v>
      </c>
      <c r="O103" s="227"/>
      <c r="P103" s="227"/>
      <c r="Q103" s="227"/>
      <c r="R103" s="226"/>
      <c r="S103" s="227"/>
      <c r="T103" s="227"/>
      <c r="U103" s="227"/>
      <c r="V103" s="227"/>
      <c r="W103" s="227"/>
      <c r="X103" s="227"/>
      <c r="Y103" s="227"/>
      <c r="Z103" s="248"/>
      <c r="AA103" s="202"/>
      <c r="AB103" s="233"/>
      <c r="AC103" s="206"/>
    </row>
    <row r="104" spans="1:29" ht="15.75" customHeight="1" x14ac:dyDescent="0.3">
      <c r="A104" s="114">
        <v>97</v>
      </c>
      <c r="B104" s="41" t="s">
        <v>456</v>
      </c>
      <c r="C104" s="29" t="s">
        <v>460</v>
      </c>
      <c r="D104" s="29" t="s">
        <v>155</v>
      </c>
      <c r="E104" s="27" t="str">
        <f>CONCATENATE(LEFT(B104,1),C104,"@emhcharter.org")</f>
        <v>JGreen@emhcharter.org</v>
      </c>
      <c r="F104" s="116">
        <v>106</v>
      </c>
      <c r="G104" s="161">
        <v>7106</v>
      </c>
      <c r="H104" s="279"/>
      <c r="I104" s="162"/>
      <c r="J104" s="162"/>
      <c r="K104" s="162"/>
      <c r="L104" s="163"/>
      <c r="M104" s="163"/>
      <c r="N104" s="35" t="s">
        <v>190</v>
      </c>
      <c r="O104" s="202"/>
      <c r="P104" s="202"/>
      <c r="Q104" s="202">
        <v>1</v>
      </c>
      <c r="R104" s="225"/>
      <c r="S104" s="232"/>
      <c r="T104" s="232"/>
      <c r="U104" s="232"/>
      <c r="V104" s="202"/>
      <c r="W104" s="202"/>
      <c r="X104" s="202"/>
      <c r="Y104" s="202"/>
      <c r="Z104" s="56"/>
      <c r="AA104" s="202"/>
      <c r="AB104" s="233"/>
      <c r="AC104" s="206"/>
    </row>
    <row r="105" spans="1:29" ht="15.75" customHeight="1" x14ac:dyDescent="0.3">
      <c r="A105" s="114">
        <v>98</v>
      </c>
      <c r="B105" s="41" t="s">
        <v>457</v>
      </c>
      <c r="C105" s="29" t="s">
        <v>461</v>
      </c>
      <c r="D105" s="29" t="s">
        <v>180</v>
      </c>
      <c r="E105" s="27" t="str">
        <f t="shared" ref="E105:E107" si="5">CONCATENATE(LEFT(B105,1),C105,"@emhcharter.org")</f>
        <v>JBermudez@emhcharter.org</v>
      </c>
      <c r="F105" s="116">
        <v>214</v>
      </c>
      <c r="G105" s="161">
        <v>7214</v>
      </c>
      <c r="H105" s="279"/>
      <c r="I105" s="29"/>
      <c r="J105" s="29"/>
      <c r="K105" s="29"/>
      <c r="L105" s="163"/>
      <c r="M105" s="163"/>
      <c r="N105" s="139" t="s">
        <v>192</v>
      </c>
      <c r="O105" s="202"/>
      <c r="P105" s="202"/>
      <c r="Q105" s="202"/>
      <c r="R105" s="225"/>
      <c r="S105" s="232"/>
      <c r="T105" s="232">
        <v>1</v>
      </c>
      <c r="U105" s="232"/>
      <c r="V105" s="202"/>
      <c r="W105" s="202"/>
      <c r="X105" s="202"/>
      <c r="Y105" s="202"/>
      <c r="Z105" s="56"/>
      <c r="AA105" s="202"/>
      <c r="AB105" s="233"/>
      <c r="AC105" s="206"/>
    </row>
    <row r="106" spans="1:29" ht="15.75" customHeight="1" x14ac:dyDescent="0.3">
      <c r="A106" s="114">
        <v>99</v>
      </c>
      <c r="B106" s="41" t="s">
        <v>458</v>
      </c>
      <c r="C106" s="29" t="s">
        <v>462</v>
      </c>
      <c r="D106" s="29" t="s">
        <v>84</v>
      </c>
      <c r="E106" s="27" t="str">
        <f t="shared" si="5"/>
        <v>GBallard@emhcharter.org</v>
      </c>
      <c r="F106" s="116" t="s">
        <v>181</v>
      </c>
      <c r="G106" s="161"/>
      <c r="H106" s="279"/>
      <c r="I106" s="29"/>
      <c r="J106" s="29"/>
      <c r="K106" s="29"/>
      <c r="L106" s="163"/>
      <c r="M106" s="163"/>
      <c r="N106" s="139" t="s">
        <v>194</v>
      </c>
      <c r="O106" s="202"/>
      <c r="P106" s="202"/>
      <c r="Q106" s="202"/>
      <c r="R106" s="225"/>
      <c r="S106" s="232"/>
      <c r="T106" s="232"/>
      <c r="U106" s="232">
        <v>1</v>
      </c>
      <c r="V106" s="202"/>
      <c r="W106" s="202"/>
      <c r="X106" s="202"/>
      <c r="Y106" s="202"/>
      <c r="Z106" s="56"/>
      <c r="AA106" s="202"/>
      <c r="AB106" s="233"/>
      <c r="AC106" s="206"/>
    </row>
    <row r="107" spans="1:29" ht="15.75" customHeight="1" x14ac:dyDescent="0.3">
      <c r="A107" s="114">
        <v>100</v>
      </c>
      <c r="B107" s="41" t="s">
        <v>459</v>
      </c>
      <c r="C107" s="28" t="s">
        <v>463</v>
      </c>
      <c r="D107" s="29" t="s">
        <v>182</v>
      </c>
      <c r="E107" s="27" t="str">
        <f t="shared" si="5"/>
        <v>SEdge@emhcharter.org</v>
      </c>
      <c r="F107" s="116" t="s">
        <v>214</v>
      </c>
      <c r="G107" s="161">
        <v>7002</v>
      </c>
      <c r="H107" s="279"/>
      <c r="I107" s="29"/>
      <c r="J107" s="29"/>
      <c r="K107" s="29"/>
      <c r="L107" s="163"/>
      <c r="M107" s="163"/>
      <c r="N107" s="35" t="s">
        <v>190</v>
      </c>
      <c r="O107" s="202"/>
      <c r="P107" s="202"/>
      <c r="Q107" s="202">
        <v>1</v>
      </c>
      <c r="R107" s="225"/>
      <c r="S107" s="232"/>
      <c r="T107" s="232"/>
      <c r="U107" s="232"/>
      <c r="V107" s="202"/>
      <c r="W107" s="202"/>
      <c r="X107" s="202"/>
      <c r="Y107" s="202"/>
      <c r="Z107" s="56"/>
      <c r="AA107" s="202"/>
      <c r="AB107" s="233"/>
      <c r="AC107" s="206"/>
    </row>
    <row r="108" spans="1:29" ht="15.75" customHeight="1" x14ac:dyDescent="0.3">
      <c r="A108" s="346" t="s">
        <v>85</v>
      </c>
      <c r="B108" s="346"/>
      <c r="C108" s="346"/>
      <c r="D108" s="346"/>
      <c r="E108" s="346"/>
      <c r="F108" s="363"/>
      <c r="G108" s="363"/>
      <c r="H108" s="157"/>
      <c r="I108" s="67"/>
      <c r="J108" s="67"/>
      <c r="K108" s="67"/>
      <c r="L108" s="67"/>
      <c r="M108" s="67"/>
      <c r="N108" s="193" t="s">
        <v>85</v>
      </c>
      <c r="O108" s="227"/>
      <c r="P108" s="227"/>
      <c r="Q108" s="227"/>
      <c r="R108" s="226"/>
      <c r="S108" s="227"/>
      <c r="T108" s="227"/>
      <c r="U108" s="227"/>
      <c r="V108" s="227"/>
      <c r="W108" s="227"/>
      <c r="X108" s="227"/>
      <c r="Y108" s="227"/>
      <c r="Z108" s="248"/>
      <c r="AA108" s="202"/>
      <c r="AB108" s="233"/>
      <c r="AC108" s="206"/>
    </row>
    <row r="109" spans="1:29" ht="15.75" customHeight="1" x14ac:dyDescent="0.3">
      <c r="A109" s="114">
        <v>101</v>
      </c>
      <c r="B109" s="41" t="s">
        <v>464</v>
      </c>
      <c r="C109" s="29" t="s">
        <v>468</v>
      </c>
      <c r="D109" s="29" t="s">
        <v>88</v>
      </c>
      <c r="E109" s="27" t="str">
        <f>CONCATENATE(LEFT(B109,1),C109,"@emhcharter.org")</f>
        <v>BGonzalez@emhcharter.org</v>
      </c>
      <c r="F109" s="125" t="s">
        <v>89</v>
      </c>
      <c r="G109" s="154">
        <v>7066</v>
      </c>
      <c r="H109" s="282"/>
      <c r="I109" s="162"/>
      <c r="J109" s="162"/>
      <c r="K109" s="162"/>
      <c r="L109" s="29"/>
      <c r="M109" s="29"/>
      <c r="N109" s="180" t="s">
        <v>195</v>
      </c>
      <c r="O109" s="202"/>
      <c r="P109" s="202"/>
      <c r="Q109" s="202"/>
      <c r="R109" s="225">
        <v>1</v>
      </c>
      <c r="S109" s="232"/>
      <c r="T109" s="232"/>
      <c r="U109" s="232"/>
      <c r="V109" s="202"/>
      <c r="W109" s="202"/>
      <c r="X109" s="202"/>
      <c r="Y109" s="202"/>
      <c r="Z109" s="56"/>
      <c r="AA109" s="202"/>
      <c r="AB109" s="233"/>
      <c r="AC109" s="206"/>
    </row>
    <row r="110" spans="1:29" ht="15.75" customHeight="1" x14ac:dyDescent="0.3">
      <c r="A110" s="114">
        <v>102</v>
      </c>
      <c r="B110" s="41" t="s">
        <v>469</v>
      </c>
      <c r="C110" s="29" t="s">
        <v>470</v>
      </c>
      <c r="D110" s="29" t="s">
        <v>85</v>
      </c>
      <c r="E110" s="27" t="str">
        <f t="shared" ref="E110:E114" si="6">CONCATENATE(LEFT(B110,1),C110,"@emhcharter.org")</f>
        <v>BParedes@emhcharter.org</v>
      </c>
      <c r="F110" s="125" t="s">
        <v>89</v>
      </c>
      <c r="G110" s="154">
        <v>7066</v>
      </c>
      <c r="H110" s="282"/>
      <c r="I110" s="162"/>
      <c r="J110" s="162"/>
      <c r="K110" s="162"/>
      <c r="L110" s="29"/>
      <c r="M110" s="29"/>
      <c r="N110" s="29" t="s">
        <v>106</v>
      </c>
      <c r="O110" s="202"/>
      <c r="P110" s="202"/>
      <c r="Q110" s="202"/>
      <c r="R110" s="225"/>
      <c r="S110" s="232"/>
      <c r="T110" s="232"/>
      <c r="U110" s="232"/>
      <c r="V110" s="202"/>
      <c r="W110" s="202"/>
      <c r="X110" s="202"/>
      <c r="Y110" s="202"/>
      <c r="Z110" s="56"/>
      <c r="AA110" s="202"/>
      <c r="AB110" s="233"/>
      <c r="AC110" s="206"/>
    </row>
    <row r="111" spans="1:29" ht="15.75" customHeight="1" x14ac:dyDescent="0.3">
      <c r="A111" s="114">
        <v>103</v>
      </c>
      <c r="B111" s="41" t="s">
        <v>465</v>
      </c>
      <c r="C111" s="29" t="s">
        <v>471</v>
      </c>
      <c r="D111" s="29" t="s">
        <v>85</v>
      </c>
      <c r="E111" s="27" t="str">
        <f t="shared" si="6"/>
        <v>MCalderon@emhcharter.org</v>
      </c>
      <c r="F111" s="125" t="s">
        <v>89</v>
      </c>
      <c r="G111" s="154">
        <v>7066</v>
      </c>
      <c r="H111" s="282"/>
      <c r="I111" s="29"/>
      <c r="J111" s="29"/>
      <c r="K111" s="29"/>
      <c r="L111" s="163"/>
      <c r="M111" s="163"/>
      <c r="N111" s="29" t="s">
        <v>106</v>
      </c>
      <c r="O111" s="202"/>
      <c r="P111" s="202"/>
      <c r="Q111" s="202"/>
      <c r="R111" s="225"/>
      <c r="S111" s="232"/>
      <c r="T111" s="232"/>
      <c r="U111" s="232"/>
      <c r="V111" s="202"/>
      <c r="W111" s="202"/>
      <c r="X111" s="202"/>
      <c r="Y111" s="202"/>
      <c r="Z111" s="56"/>
      <c r="AA111" s="202"/>
      <c r="AB111" s="233"/>
      <c r="AC111" s="206"/>
    </row>
    <row r="112" spans="1:29" ht="15.75" customHeight="1" x14ac:dyDescent="0.3">
      <c r="A112" s="114">
        <v>104</v>
      </c>
      <c r="B112" s="41"/>
      <c r="C112" s="29"/>
      <c r="D112" s="29" t="s">
        <v>85</v>
      </c>
      <c r="E112" s="27" t="str">
        <f t="shared" si="6"/>
        <v>@emhcharter.org</v>
      </c>
      <c r="F112" s="116" t="s">
        <v>89</v>
      </c>
      <c r="G112" s="161">
        <v>7066</v>
      </c>
      <c r="H112" s="279"/>
      <c r="I112" s="29"/>
      <c r="J112" s="29"/>
      <c r="K112" s="29"/>
      <c r="L112" s="163"/>
      <c r="M112" s="163"/>
      <c r="N112" s="29" t="s">
        <v>106</v>
      </c>
      <c r="O112" s="202"/>
      <c r="P112" s="202"/>
      <c r="Q112" s="202"/>
      <c r="R112" s="225"/>
      <c r="S112" s="232"/>
      <c r="T112" s="232"/>
      <c r="U112" s="232"/>
      <c r="V112" s="202"/>
      <c r="W112" s="202"/>
      <c r="X112" s="202"/>
      <c r="Y112" s="202"/>
      <c r="Z112" s="56"/>
      <c r="AA112" s="202"/>
      <c r="AB112" s="233"/>
      <c r="AC112" s="206"/>
    </row>
    <row r="113" spans="1:29" ht="15.75" customHeight="1" x14ac:dyDescent="0.3">
      <c r="A113" s="114">
        <v>105</v>
      </c>
      <c r="B113" s="41" t="s">
        <v>466</v>
      </c>
      <c r="C113" s="29" t="s">
        <v>472</v>
      </c>
      <c r="D113" s="29" t="s">
        <v>85</v>
      </c>
      <c r="E113" s="27" t="str">
        <f t="shared" si="6"/>
        <v>MMade@emhcharter.org</v>
      </c>
      <c r="F113" s="125" t="s">
        <v>89</v>
      </c>
      <c r="G113" s="154">
        <v>7066</v>
      </c>
      <c r="H113" s="282"/>
      <c r="I113" s="29"/>
      <c r="J113" s="29"/>
      <c r="K113" s="29"/>
      <c r="L113" s="163"/>
      <c r="M113" s="163"/>
      <c r="N113" s="29" t="s">
        <v>106</v>
      </c>
      <c r="O113" s="202"/>
      <c r="P113" s="202"/>
      <c r="Q113" s="202"/>
      <c r="R113" s="225"/>
      <c r="S113" s="232"/>
      <c r="T113" s="232"/>
      <c r="U113" s="232"/>
      <c r="V113" s="202"/>
      <c r="W113" s="202"/>
      <c r="X113" s="202"/>
      <c r="Y113" s="202"/>
      <c r="Z113" s="56"/>
      <c r="AA113" s="202"/>
      <c r="AB113" s="233"/>
      <c r="AC113" s="206"/>
    </row>
    <row r="114" spans="1:29" s="98" customFormat="1" ht="15.75" customHeight="1" x14ac:dyDescent="0.3">
      <c r="A114" s="114">
        <v>106</v>
      </c>
      <c r="B114" s="41" t="s">
        <v>467</v>
      </c>
      <c r="C114" s="29" t="s">
        <v>473</v>
      </c>
      <c r="D114" s="29" t="s">
        <v>85</v>
      </c>
      <c r="E114" s="27" t="str">
        <f t="shared" si="6"/>
        <v>LDelgado@emhcharter.org</v>
      </c>
      <c r="F114" s="116" t="s">
        <v>89</v>
      </c>
      <c r="G114" s="161">
        <v>7066</v>
      </c>
      <c r="H114" s="279"/>
      <c r="I114" s="31"/>
      <c r="J114" s="31"/>
      <c r="K114" s="31"/>
      <c r="L114" s="31"/>
      <c r="M114" s="31"/>
      <c r="N114" s="31"/>
      <c r="O114" s="206"/>
      <c r="P114" s="206"/>
      <c r="Q114" s="206"/>
      <c r="R114" s="226"/>
      <c r="S114" s="227"/>
      <c r="T114" s="227"/>
      <c r="U114" s="227"/>
      <c r="V114" s="206"/>
      <c r="W114" s="206"/>
      <c r="X114" s="206"/>
      <c r="Y114" s="206"/>
      <c r="Z114" s="249"/>
      <c r="AA114" s="206"/>
      <c r="AB114" s="238"/>
      <c r="AC114" s="206"/>
    </row>
    <row r="115" spans="1:29" ht="15.75" customHeight="1" x14ac:dyDescent="0.3">
      <c r="A115" s="347" t="s">
        <v>49</v>
      </c>
      <c r="B115" s="347"/>
      <c r="C115" s="347"/>
      <c r="D115" s="347"/>
      <c r="E115" s="347"/>
      <c r="F115" s="355"/>
      <c r="G115" s="356"/>
      <c r="H115" s="280"/>
      <c r="I115" s="136"/>
      <c r="J115" s="136"/>
      <c r="K115" s="136"/>
      <c r="L115" s="136"/>
      <c r="M115" s="136"/>
      <c r="N115" s="193" t="s">
        <v>49</v>
      </c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56"/>
      <c r="AA115" s="202"/>
      <c r="AB115" s="233"/>
      <c r="AC115" s="206"/>
    </row>
    <row r="116" spans="1:29" ht="15.75" customHeight="1" x14ac:dyDescent="0.3">
      <c r="A116" s="114">
        <v>107</v>
      </c>
      <c r="B116" s="41" t="s">
        <v>474</v>
      </c>
      <c r="C116" s="33" t="s">
        <v>476</v>
      </c>
      <c r="D116" s="33" t="s">
        <v>50</v>
      </c>
      <c r="E116" s="132" t="str">
        <f>CONCATENATE(LEFT(B116,1),C116,"@emhcharter.org")</f>
        <v>VAlexander@emhcharter.org</v>
      </c>
      <c r="F116" s="116">
        <v>227</v>
      </c>
      <c r="G116" s="161">
        <v>7069</v>
      </c>
      <c r="H116" s="279"/>
      <c r="I116" s="162"/>
      <c r="J116" s="162"/>
      <c r="K116" s="162"/>
      <c r="L116" s="162"/>
      <c r="M116" s="162"/>
      <c r="N116" s="35" t="s">
        <v>153</v>
      </c>
      <c r="O116" s="202"/>
      <c r="P116" s="202"/>
      <c r="Q116" s="202"/>
      <c r="R116" s="225"/>
      <c r="S116" s="232"/>
      <c r="T116" s="232"/>
      <c r="U116" s="232"/>
      <c r="V116" s="202"/>
      <c r="W116" s="202"/>
      <c r="X116" s="202"/>
      <c r="Y116" s="202"/>
      <c r="Z116" s="56"/>
      <c r="AA116" s="202">
        <v>1</v>
      </c>
      <c r="AB116" s="233"/>
      <c r="AC116" s="206"/>
    </row>
    <row r="117" spans="1:29" ht="15.75" customHeight="1" x14ac:dyDescent="0.3">
      <c r="A117" s="114">
        <v>108</v>
      </c>
      <c r="B117" s="41"/>
      <c r="C117" s="96"/>
      <c r="D117" s="91" t="s">
        <v>280</v>
      </c>
      <c r="E117" s="132" t="str">
        <f t="shared" ref="E117:E120" si="7">CONCATENATE(LEFT(B117,1),C117,"@emhcharter.org")</f>
        <v>@emhcharter.org</v>
      </c>
      <c r="F117" s="116">
        <v>100</v>
      </c>
      <c r="G117" s="161">
        <v>7071</v>
      </c>
      <c r="H117" s="279"/>
      <c r="I117" s="162"/>
      <c r="J117" s="162"/>
      <c r="K117" s="162"/>
      <c r="L117" s="162"/>
      <c r="M117" s="162"/>
      <c r="N117" s="35"/>
      <c r="O117" s="206"/>
      <c r="P117" s="206"/>
      <c r="Q117" s="206"/>
      <c r="R117" s="226"/>
      <c r="S117" s="227"/>
      <c r="T117" s="227"/>
      <c r="U117" s="227"/>
      <c r="V117" s="206"/>
      <c r="W117" s="206"/>
      <c r="X117" s="206"/>
      <c r="Y117" s="206"/>
      <c r="Z117" s="249"/>
      <c r="AA117" s="202"/>
      <c r="AB117" s="233"/>
      <c r="AC117" s="206"/>
    </row>
    <row r="118" spans="1:29" ht="15.75" customHeight="1" x14ac:dyDescent="0.3">
      <c r="A118" s="114">
        <v>109</v>
      </c>
      <c r="B118" s="41" t="s">
        <v>477</v>
      </c>
      <c r="C118" s="90" t="s">
        <v>368</v>
      </c>
      <c r="D118" s="91" t="s">
        <v>248</v>
      </c>
      <c r="E118" s="132" t="str">
        <f t="shared" si="7"/>
        <v>OTorres@emhcharter.org</v>
      </c>
      <c r="F118" s="110" t="s">
        <v>214</v>
      </c>
      <c r="G118" s="174">
        <v>7070</v>
      </c>
      <c r="H118" s="174"/>
      <c r="I118" s="162"/>
      <c r="J118" s="162"/>
      <c r="K118" s="162"/>
      <c r="L118" s="162"/>
      <c r="M118" s="162"/>
      <c r="N118" s="35" t="s">
        <v>9</v>
      </c>
      <c r="O118" s="202"/>
      <c r="P118" s="202">
        <v>1</v>
      </c>
      <c r="Q118" s="202"/>
      <c r="R118" s="225"/>
      <c r="S118" s="232"/>
      <c r="T118" s="232"/>
      <c r="U118" s="232"/>
      <c r="V118" s="202"/>
      <c r="W118" s="202"/>
      <c r="X118" s="202"/>
      <c r="Y118" s="202"/>
      <c r="Z118" s="56"/>
      <c r="AA118" s="202"/>
      <c r="AB118" s="233"/>
      <c r="AC118" s="206"/>
    </row>
    <row r="119" spans="1:29" s="89" customFormat="1" ht="15.75" customHeight="1" x14ac:dyDescent="0.3">
      <c r="A119" s="114">
        <v>110</v>
      </c>
      <c r="B119" s="41" t="s">
        <v>478</v>
      </c>
      <c r="C119" s="90" t="s">
        <v>418</v>
      </c>
      <c r="D119" s="91" t="s">
        <v>249</v>
      </c>
      <c r="E119" s="132" t="str">
        <f t="shared" si="7"/>
        <v>WRodriguez@emhcharter.org</v>
      </c>
      <c r="F119" s="116"/>
      <c r="G119" s="161"/>
      <c r="H119" s="279"/>
      <c r="I119" s="162"/>
      <c r="J119" s="162"/>
      <c r="K119" s="162"/>
      <c r="L119" s="162"/>
      <c r="M119" s="162"/>
      <c r="N119" s="35" t="s">
        <v>9</v>
      </c>
      <c r="O119" s="202"/>
      <c r="P119" s="202">
        <v>2</v>
      </c>
      <c r="Q119" s="202"/>
      <c r="R119" s="225"/>
      <c r="S119" s="232"/>
      <c r="T119" s="232"/>
      <c r="U119" s="232"/>
      <c r="V119" s="202"/>
      <c r="W119" s="202"/>
      <c r="X119" s="202"/>
      <c r="Y119" s="202"/>
      <c r="Z119" s="56"/>
      <c r="AA119" s="202"/>
      <c r="AB119" s="233"/>
      <c r="AC119" s="206"/>
    </row>
    <row r="120" spans="1:29" s="89" customFormat="1" ht="15.75" customHeight="1" x14ac:dyDescent="0.3">
      <c r="A120" s="114">
        <v>111</v>
      </c>
      <c r="B120" s="41" t="s">
        <v>479</v>
      </c>
      <c r="C120" s="90" t="s">
        <v>475</v>
      </c>
      <c r="D120" s="91" t="s">
        <v>250</v>
      </c>
      <c r="E120" s="132" t="str">
        <f t="shared" si="7"/>
        <v>MHale@emhcharter.org</v>
      </c>
      <c r="F120" s="116"/>
      <c r="G120" s="161"/>
      <c r="H120" s="279"/>
      <c r="I120" s="162"/>
      <c r="J120" s="162"/>
      <c r="K120" s="162"/>
      <c r="L120" s="162"/>
      <c r="M120" s="162"/>
      <c r="N120" s="35" t="s">
        <v>9</v>
      </c>
      <c r="O120" s="202"/>
      <c r="P120" s="202">
        <v>1</v>
      </c>
      <c r="Q120" s="202"/>
      <c r="R120" s="225"/>
      <c r="S120" s="232"/>
      <c r="T120" s="232"/>
      <c r="U120" s="232"/>
      <c r="V120" s="202"/>
      <c r="W120" s="202"/>
      <c r="X120" s="202"/>
      <c r="Y120" s="202"/>
      <c r="Z120" s="56"/>
      <c r="AA120" s="202"/>
      <c r="AB120" s="233"/>
      <c r="AC120" s="206"/>
    </row>
    <row r="121" spans="1:29" s="57" customFormat="1" ht="15.75" customHeight="1" x14ac:dyDescent="0.3">
      <c r="A121" s="347" t="s">
        <v>252</v>
      </c>
      <c r="B121" s="347"/>
      <c r="C121" s="347"/>
      <c r="D121" s="347"/>
      <c r="E121" s="347"/>
      <c r="F121" s="355"/>
      <c r="G121" s="356"/>
      <c r="H121" s="280"/>
      <c r="I121" s="136"/>
      <c r="J121" s="136"/>
      <c r="K121" s="136"/>
      <c r="L121" s="136"/>
      <c r="M121" s="136"/>
      <c r="N121" s="193" t="s">
        <v>252</v>
      </c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56"/>
      <c r="AA121" s="202"/>
      <c r="AB121" s="233"/>
      <c r="AC121" s="206"/>
    </row>
    <row r="122" spans="1:29" s="57" customFormat="1" ht="15.75" customHeight="1" x14ac:dyDescent="0.3">
      <c r="A122" s="114">
        <v>112</v>
      </c>
      <c r="B122" s="41" t="s">
        <v>480</v>
      </c>
      <c r="C122" s="29" t="s">
        <v>481</v>
      </c>
      <c r="D122" s="29" t="s">
        <v>253</v>
      </c>
      <c r="E122" s="27" t="str">
        <f>CONCATENATE(LEFT(B122,1),C122,"@emhcharter.org")</f>
        <v>TBarnum@emhcharter.org</v>
      </c>
      <c r="F122" s="116" t="s">
        <v>254</v>
      </c>
      <c r="G122" s="161">
        <v>7777</v>
      </c>
      <c r="H122" s="279"/>
      <c r="I122" s="162"/>
      <c r="J122" s="162"/>
      <c r="K122" s="162"/>
      <c r="L122" s="162"/>
      <c r="M122" s="162"/>
      <c r="N122" s="180" t="s">
        <v>195</v>
      </c>
      <c r="O122" s="202"/>
      <c r="P122" s="202"/>
      <c r="Q122" s="202"/>
      <c r="R122" s="225">
        <v>1</v>
      </c>
      <c r="S122" s="232"/>
      <c r="T122" s="232"/>
      <c r="U122" s="232"/>
      <c r="V122" s="202"/>
      <c r="W122" s="202"/>
      <c r="X122" s="202"/>
      <c r="Y122" s="202"/>
      <c r="Z122" s="56"/>
      <c r="AA122" s="202"/>
      <c r="AB122" s="233"/>
      <c r="AC122" s="206"/>
    </row>
    <row r="123" spans="1:29" s="70" customFormat="1" ht="15.75" customHeight="1" x14ac:dyDescent="0.3">
      <c r="A123" s="347" t="s">
        <v>263</v>
      </c>
      <c r="B123" s="347"/>
      <c r="C123" s="347"/>
      <c r="D123" s="347"/>
      <c r="E123" s="347"/>
      <c r="F123" s="355"/>
      <c r="G123" s="356"/>
      <c r="H123" s="280"/>
      <c r="I123" s="136"/>
      <c r="J123" s="136"/>
      <c r="K123" s="136"/>
      <c r="L123" s="136"/>
      <c r="M123" s="136"/>
      <c r="N123" s="193" t="s">
        <v>263</v>
      </c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56"/>
      <c r="AA123" s="202"/>
      <c r="AB123" s="233"/>
      <c r="AC123" s="206"/>
    </row>
    <row r="124" spans="1:29" s="57" customFormat="1" ht="15.75" customHeight="1" x14ac:dyDescent="0.3">
      <c r="A124" s="114">
        <v>112</v>
      </c>
      <c r="B124" s="41" t="s">
        <v>482</v>
      </c>
      <c r="C124" s="29" t="s">
        <v>483</v>
      </c>
      <c r="D124" s="29" t="s">
        <v>264</v>
      </c>
      <c r="E124" s="27" t="str">
        <f>CONCATENATE(LEFT(B124,1),C124,"@emhcharter.org")</f>
        <v>JBanegas@emhcharter.org</v>
      </c>
      <c r="F124" s="116" t="s">
        <v>265</v>
      </c>
      <c r="G124" s="161">
        <v>7040</v>
      </c>
      <c r="H124" s="279"/>
      <c r="I124" s="162"/>
      <c r="J124" s="162"/>
      <c r="K124" s="162"/>
      <c r="L124" s="162"/>
      <c r="M124" s="162"/>
      <c r="N124" s="68"/>
      <c r="O124" s="202"/>
      <c r="P124" s="202"/>
      <c r="Q124" s="202"/>
      <c r="R124" s="225"/>
      <c r="S124" s="232"/>
      <c r="T124" s="232"/>
      <c r="U124" s="232"/>
      <c r="V124" s="202"/>
      <c r="W124" s="202"/>
      <c r="X124" s="202"/>
      <c r="Y124" s="202"/>
      <c r="Z124" s="56"/>
      <c r="AA124" s="202"/>
      <c r="AB124" s="233"/>
      <c r="AC124" s="206"/>
    </row>
    <row r="125" spans="1:29" s="57" customFormat="1" ht="15.75" customHeight="1" x14ac:dyDescent="0.3">
      <c r="A125" s="347" t="s">
        <v>207</v>
      </c>
      <c r="B125" s="347"/>
      <c r="C125" s="347"/>
      <c r="D125" s="347"/>
      <c r="E125" s="347"/>
      <c r="F125" s="355"/>
      <c r="G125" s="356"/>
      <c r="H125" s="280"/>
      <c r="I125" s="136"/>
      <c r="J125" s="136"/>
      <c r="K125" s="136"/>
      <c r="L125" s="136"/>
      <c r="M125" s="136"/>
      <c r="N125" s="193" t="s">
        <v>207</v>
      </c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56"/>
      <c r="AA125" s="202"/>
      <c r="AB125" s="233"/>
      <c r="AC125" s="206"/>
    </row>
    <row r="126" spans="1:29" s="57" customFormat="1" ht="15.75" customHeight="1" x14ac:dyDescent="0.3">
      <c r="A126" s="114">
        <v>113</v>
      </c>
      <c r="B126" s="41" t="s">
        <v>484</v>
      </c>
      <c r="C126" s="33" t="s">
        <v>485</v>
      </c>
      <c r="D126" s="29" t="s">
        <v>255</v>
      </c>
      <c r="E126" s="146" t="s">
        <v>683</v>
      </c>
      <c r="F126" s="116" t="s">
        <v>215</v>
      </c>
      <c r="G126" s="161">
        <v>7100</v>
      </c>
      <c r="H126" s="279"/>
      <c r="I126" s="162"/>
      <c r="J126" s="162"/>
      <c r="K126" s="162"/>
      <c r="L126" s="162"/>
      <c r="M126" s="162"/>
      <c r="N126" s="185" t="s">
        <v>623</v>
      </c>
      <c r="O126" s="202"/>
      <c r="P126" s="202"/>
      <c r="Q126" s="202"/>
      <c r="R126" s="225">
        <v>1</v>
      </c>
      <c r="S126" s="232"/>
      <c r="T126" s="232"/>
      <c r="U126" s="232"/>
      <c r="V126" s="202"/>
      <c r="W126" s="202">
        <v>1</v>
      </c>
      <c r="X126" s="202"/>
      <c r="Y126" s="202"/>
      <c r="Z126" s="56"/>
      <c r="AA126" s="202"/>
      <c r="AB126" s="233"/>
      <c r="AC126" s="206"/>
    </row>
    <row r="127" spans="1:29" ht="15.75" customHeight="1" x14ac:dyDescent="0.3">
      <c r="A127" s="114">
        <v>114</v>
      </c>
      <c r="B127" s="41"/>
      <c r="C127" s="29" t="s">
        <v>217</v>
      </c>
      <c r="D127" s="29" t="s">
        <v>218</v>
      </c>
      <c r="E127" s="27"/>
      <c r="F127" s="127"/>
      <c r="G127" s="52"/>
      <c r="H127" s="52"/>
      <c r="I127" s="162"/>
      <c r="J127" s="162"/>
      <c r="K127" s="162"/>
      <c r="L127" s="162"/>
      <c r="M127" s="162"/>
      <c r="N127" s="180" t="s">
        <v>196</v>
      </c>
      <c r="O127" s="206"/>
      <c r="P127" s="206"/>
      <c r="Q127" s="206"/>
      <c r="R127" s="226"/>
      <c r="S127" s="227"/>
      <c r="T127" s="227"/>
      <c r="U127" s="227"/>
      <c r="V127" s="206"/>
      <c r="W127" s="206">
        <v>1</v>
      </c>
      <c r="X127" s="206"/>
      <c r="Y127" s="206"/>
      <c r="Z127" s="249"/>
      <c r="AA127" s="206"/>
      <c r="AB127" s="233"/>
      <c r="AC127" s="206"/>
    </row>
    <row r="128" spans="1:29" ht="16.95" customHeight="1" x14ac:dyDescent="0.3">
      <c r="A128" s="346" t="s">
        <v>36</v>
      </c>
      <c r="B128" s="346"/>
      <c r="C128" s="346"/>
      <c r="D128" s="346"/>
      <c r="E128" s="346"/>
      <c r="F128" s="357"/>
      <c r="G128" s="358"/>
      <c r="H128" s="281"/>
      <c r="I128" s="31"/>
      <c r="J128" s="31"/>
      <c r="K128" s="31"/>
      <c r="L128" s="31"/>
      <c r="M128" s="31"/>
      <c r="N128" s="193" t="s">
        <v>36</v>
      </c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49"/>
      <c r="AA128" s="206"/>
      <c r="AB128" s="233"/>
      <c r="AC128" s="206"/>
    </row>
    <row r="129" spans="1:29" ht="15.75" customHeight="1" x14ac:dyDescent="0.3">
      <c r="A129" s="114">
        <v>115</v>
      </c>
      <c r="B129" s="41" t="s">
        <v>486</v>
      </c>
      <c r="C129" s="29" t="s">
        <v>487</v>
      </c>
      <c r="D129" s="29" t="s">
        <v>158</v>
      </c>
      <c r="E129" s="27" t="str">
        <f>CONCATENATE(LEFT(B129,1),C129,"@emhcharter.org")</f>
        <v>JSkeddle@emhcharter.org</v>
      </c>
      <c r="F129" s="116">
        <v>208</v>
      </c>
      <c r="G129" s="161">
        <v>7065</v>
      </c>
      <c r="H129" s="279"/>
      <c r="I129" s="162"/>
      <c r="J129" s="162"/>
      <c r="K129" s="162"/>
      <c r="L129" s="162"/>
      <c r="M129" s="162"/>
      <c r="N129" s="180" t="s">
        <v>196</v>
      </c>
      <c r="O129" s="206"/>
      <c r="P129" s="206"/>
      <c r="Q129" s="206"/>
      <c r="R129" s="226"/>
      <c r="S129" s="227"/>
      <c r="T129" s="227"/>
      <c r="U129" s="227"/>
      <c r="V129" s="206"/>
      <c r="W129" s="206">
        <v>1</v>
      </c>
      <c r="X129" s="206"/>
      <c r="Y129" s="206"/>
      <c r="Z129" s="249"/>
      <c r="AA129" s="206"/>
      <c r="AB129" s="233"/>
      <c r="AC129" s="206"/>
    </row>
    <row r="130" spans="1:29" s="48" customFormat="1" ht="15.75" customHeight="1" x14ac:dyDescent="0.3">
      <c r="A130" s="76">
        <v>116</v>
      </c>
      <c r="B130" s="105" t="s">
        <v>488</v>
      </c>
      <c r="C130" s="78" t="s">
        <v>489</v>
      </c>
      <c r="D130" s="78" t="s">
        <v>158</v>
      </c>
      <c r="E130" s="277" t="s">
        <v>682</v>
      </c>
      <c r="F130" s="155">
        <v>208</v>
      </c>
      <c r="G130" s="174">
        <v>7208</v>
      </c>
      <c r="H130" s="174"/>
      <c r="I130" s="61"/>
      <c r="J130" s="61"/>
      <c r="K130" s="61"/>
      <c r="L130" s="61"/>
      <c r="M130" s="61"/>
      <c r="N130" s="207" t="s">
        <v>196</v>
      </c>
      <c r="O130" s="229"/>
      <c r="P130" s="229"/>
      <c r="Q130" s="229"/>
      <c r="R130" s="228"/>
      <c r="S130" s="250"/>
      <c r="T130" s="250"/>
      <c r="U130" s="250"/>
      <c r="V130" s="229"/>
      <c r="W130" s="229">
        <v>1</v>
      </c>
      <c r="X130" s="229"/>
      <c r="Y130" s="229"/>
      <c r="Z130" s="251"/>
      <c r="AA130" s="229"/>
      <c r="AB130" s="240"/>
      <c r="AC130" s="229"/>
    </row>
    <row r="131" spans="1:29" s="252" customFormat="1" ht="18" x14ac:dyDescent="0.35">
      <c r="A131" s="362" t="s">
        <v>220</v>
      </c>
      <c r="B131" s="362"/>
      <c r="C131" s="362"/>
      <c r="D131" s="362"/>
      <c r="E131" s="362"/>
      <c r="F131" s="230"/>
      <c r="G131" s="230"/>
      <c r="H131" s="230"/>
      <c r="I131" s="230"/>
      <c r="J131" s="230"/>
      <c r="K131" s="230"/>
      <c r="L131" s="230"/>
      <c r="M131" s="230"/>
      <c r="N131" s="230" t="s">
        <v>55</v>
      </c>
      <c r="O131" s="241"/>
      <c r="P131" s="241">
        <f>SUM(P3:P130)</f>
        <v>29</v>
      </c>
      <c r="Q131" s="241">
        <f>SUM(Q3:Q130)</f>
        <v>23</v>
      </c>
      <c r="R131" s="231">
        <f>SUM(R3:R130)</f>
        <v>14</v>
      </c>
      <c r="S131" s="242">
        <f>SUM(S3:S130)</f>
        <v>1</v>
      </c>
      <c r="T131" s="242">
        <f t="shared" ref="T131:W131" si="8">SUM(T3:T130)</f>
        <v>12</v>
      </c>
      <c r="U131" s="242">
        <f t="shared" si="8"/>
        <v>8</v>
      </c>
      <c r="V131" s="242">
        <f t="shared" si="8"/>
        <v>6</v>
      </c>
      <c r="W131" s="242">
        <f t="shared" si="8"/>
        <v>5</v>
      </c>
      <c r="X131" s="242">
        <f t="shared" ref="X131" si="9">SUM(X3:X130)</f>
        <v>1</v>
      </c>
      <c r="Y131" s="242">
        <f t="shared" ref="Y131" si="10">SUM(Y3:Y130)</f>
        <v>3</v>
      </c>
      <c r="Z131" s="242">
        <f t="shared" ref="Z131" si="11">SUM(Z3:Z130)</f>
        <v>2</v>
      </c>
      <c r="AA131" s="242">
        <f t="shared" ref="AA131" si="12">SUM(AA3:AA130)</f>
        <v>3</v>
      </c>
      <c r="AB131" s="242">
        <f t="shared" ref="AB131" si="13">SUM(AB3:AB130)</f>
        <v>1</v>
      </c>
      <c r="AC131" s="242">
        <f t="shared" ref="AC131" si="14">SUM(AC3:AC130)</f>
        <v>1</v>
      </c>
    </row>
    <row r="132" spans="1:29" s="48" customFormat="1" ht="15.75" customHeight="1" x14ac:dyDescent="0.3">
      <c r="A132" s="59"/>
      <c r="B132" s="119"/>
      <c r="C132" s="58"/>
      <c r="D132" s="58"/>
      <c r="E132" s="133"/>
      <c r="F132" s="157"/>
      <c r="G132" s="157"/>
      <c r="H132" s="157"/>
      <c r="I132" s="157"/>
      <c r="J132" s="157"/>
      <c r="K132" s="157"/>
      <c r="L132" s="157"/>
      <c r="M132" s="157"/>
      <c r="N132" s="208" t="s">
        <v>198</v>
      </c>
      <c r="O132" s="209">
        <f>SUM(P131:AC131)</f>
        <v>109</v>
      </c>
      <c r="P132" s="63"/>
      <c r="Q132" s="63"/>
      <c r="R132" s="188"/>
      <c r="S132" s="361">
        <f>SUM(S131:U131)</f>
        <v>21</v>
      </c>
      <c r="T132" s="361"/>
      <c r="U132" s="361"/>
      <c r="V132" s="63"/>
      <c r="W132" s="187"/>
      <c r="X132" s="64"/>
      <c r="Y132" s="64"/>
      <c r="Z132" s="64"/>
      <c r="AA132" s="63"/>
      <c r="AB132" s="157"/>
      <c r="AC132" s="210"/>
    </row>
    <row r="133" spans="1:29" ht="15.75" customHeight="1" x14ac:dyDescent="0.3">
      <c r="A133" s="2">
        <f>116-14</f>
        <v>102</v>
      </c>
      <c r="B133" s="6" t="s">
        <v>596</v>
      </c>
      <c r="D133" s="6"/>
      <c r="E133" s="134"/>
      <c r="F133" s="12"/>
      <c r="G133" s="12"/>
      <c r="H133" s="12"/>
      <c r="I133" s="12"/>
      <c r="J133" s="12"/>
      <c r="K133" s="12"/>
      <c r="L133" s="12"/>
      <c r="M133" s="12"/>
      <c r="N133" s="194"/>
      <c r="O133" s="12"/>
      <c r="P133" s="12"/>
      <c r="Q133" s="12"/>
      <c r="R133" s="189"/>
      <c r="S133" s="134"/>
      <c r="T133" s="134"/>
      <c r="U133" s="134"/>
      <c r="V133" s="12"/>
      <c r="W133" s="50"/>
      <c r="X133" s="6"/>
      <c r="Y133" s="6"/>
      <c r="Z133" s="47"/>
      <c r="AA133" s="157"/>
      <c r="AB133" s="157"/>
    </row>
    <row r="134" spans="1:29" ht="15.75" customHeight="1" x14ac:dyDescent="0.3">
      <c r="A134" s="2"/>
      <c r="C134" s="6"/>
      <c r="D134" s="6"/>
      <c r="E134" s="134"/>
      <c r="F134" s="12"/>
      <c r="G134" s="12"/>
      <c r="H134" s="12"/>
      <c r="I134" s="12"/>
      <c r="J134" s="12"/>
      <c r="K134" s="12"/>
      <c r="L134" s="12"/>
      <c r="M134" s="12"/>
      <c r="N134" s="26"/>
      <c r="O134" s="12"/>
      <c r="P134" s="12"/>
      <c r="Q134" s="12"/>
      <c r="R134" s="189"/>
      <c r="S134" s="134"/>
      <c r="T134" s="134"/>
      <c r="U134" s="134"/>
      <c r="V134" s="12"/>
      <c r="W134" s="50"/>
      <c r="X134" s="6"/>
      <c r="Y134" s="6"/>
      <c r="Z134" s="47"/>
      <c r="AA134" s="157"/>
      <c r="AB134" s="157"/>
    </row>
    <row r="135" spans="1:29" ht="15.75" customHeight="1" x14ac:dyDescent="0.3">
      <c r="A135" s="2"/>
      <c r="C135" s="6"/>
      <c r="D135" s="6"/>
      <c r="E135" s="134"/>
      <c r="F135" s="12"/>
      <c r="G135" s="12"/>
      <c r="H135" s="12"/>
      <c r="I135" s="12"/>
      <c r="J135" s="12"/>
      <c r="K135" s="12"/>
      <c r="L135" s="12"/>
      <c r="M135" s="12"/>
      <c r="N135" s="26"/>
      <c r="O135" s="12"/>
      <c r="P135" s="12"/>
      <c r="Q135" s="12"/>
      <c r="R135" s="189"/>
      <c r="S135" s="134"/>
      <c r="T135" s="134"/>
      <c r="U135" s="134"/>
      <c r="V135" s="12"/>
      <c r="W135" s="50"/>
      <c r="X135" s="6"/>
      <c r="Y135" s="6"/>
      <c r="Z135" s="47"/>
      <c r="AA135" s="157"/>
      <c r="AB135" s="157"/>
    </row>
    <row r="136" spans="1:29" ht="15.75" customHeight="1" x14ac:dyDescent="0.3">
      <c r="A136" s="2"/>
      <c r="C136" s="6"/>
      <c r="D136" s="6"/>
      <c r="E136" s="134"/>
      <c r="F136" s="12"/>
      <c r="G136" s="12"/>
      <c r="H136" s="12"/>
      <c r="I136" s="12"/>
      <c r="J136" s="12"/>
      <c r="K136" s="12"/>
      <c r="L136" s="12"/>
      <c r="M136" s="12"/>
      <c r="N136" s="26"/>
      <c r="O136" s="12"/>
      <c r="P136" s="12"/>
      <c r="Q136" s="12"/>
      <c r="R136" s="189"/>
      <c r="S136" s="134"/>
      <c r="T136" s="134"/>
      <c r="U136" s="134"/>
      <c r="V136" s="12"/>
      <c r="W136" s="50"/>
      <c r="X136" s="6"/>
      <c r="Y136" s="6"/>
      <c r="Z136" s="47"/>
      <c r="AA136" s="157"/>
      <c r="AB136" s="157"/>
    </row>
    <row r="137" spans="1:29" ht="15.75" customHeight="1" x14ac:dyDescent="0.3">
      <c r="A137" s="2"/>
      <c r="C137" s="6"/>
      <c r="D137" s="6"/>
      <c r="E137" s="134"/>
      <c r="F137" s="12"/>
      <c r="G137" s="12"/>
      <c r="H137" s="12"/>
      <c r="I137" s="12"/>
      <c r="J137" s="12"/>
      <c r="K137" s="12"/>
      <c r="L137" s="12"/>
      <c r="M137" s="12"/>
      <c r="N137" s="26"/>
      <c r="O137" s="12"/>
      <c r="P137" s="12"/>
      <c r="Q137" s="12"/>
      <c r="R137" s="189"/>
      <c r="S137" s="134"/>
      <c r="T137" s="134"/>
      <c r="U137" s="134"/>
      <c r="V137" s="12"/>
      <c r="W137" s="50"/>
      <c r="X137" s="6"/>
      <c r="Y137" s="6"/>
      <c r="Z137" s="47"/>
      <c r="AA137" s="157"/>
      <c r="AB137" s="157"/>
    </row>
    <row r="138" spans="1:29" ht="15.75" customHeight="1" x14ac:dyDescent="0.3">
      <c r="A138" s="2"/>
      <c r="C138" s="6"/>
      <c r="D138" s="6"/>
      <c r="E138" s="134"/>
      <c r="F138" s="12"/>
      <c r="G138" s="12"/>
      <c r="H138" s="12"/>
      <c r="I138" s="12"/>
      <c r="J138" s="12"/>
      <c r="K138" s="12"/>
      <c r="L138" s="12"/>
      <c r="M138" s="12"/>
      <c r="N138" s="26"/>
      <c r="O138" s="12"/>
      <c r="P138" s="12"/>
      <c r="Q138" s="12"/>
      <c r="R138" s="189"/>
      <c r="S138" s="134"/>
      <c r="T138" s="134"/>
      <c r="U138" s="134"/>
      <c r="V138" s="12"/>
      <c r="W138" s="50"/>
      <c r="X138" s="6"/>
      <c r="Y138" s="6"/>
      <c r="Z138" s="47"/>
      <c r="AA138" s="157"/>
      <c r="AB138" s="157"/>
    </row>
    <row r="139" spans="1:29" ht="15.75" customHeight="1" x14ac:dyDescent="0.3">
      <c r="A139" s="2"/>
      <c r="C139" s="6"/>
      <c r="D139" s="6"/>
      <c r="E139" s="134"/>
      <c r="F139" s="12"/>
      <c r="G139" s="12"/>
      <c r="H139" s="12"/>
      <c r="I139" s="12"/>
      <c r="J139" s="12"/>
      <c r="K139" s="12"/>
      <c r="L139" s="12"/>
      <c r="M139" s="12"/>
      <c r="N139" s="26"/>
      <c r="O139" s="12"/>
      <c r="P139" s="12"/>
      <c r="Q139" s="12"/>
      <c r="R139" s="189"/>
      <c r="S139" s="134"/>
      <c r="T139" s="134"/>
      <c r="U139" s="134"/>
      <c r="V139" s="12"/>
      <c r="W139" s="50"/>
      <c r="X139" s="6"/>
      <c r="Y139" s="6"/>
      <c r="Z139" s="47"/>
      <c r="AA139" s="157"/>
      <c r="AB139" s="157"/>
    </row>
    <row r="140" spans="1:29" ht="15.75" customHeight="1" x14ac:dyDescent="0.3">
      <c r="A140" s="2"/>
      <c r="C140" s="6"/>
      <c r="D140" s="6"/>
      <c r="E140" s="134"/>
      <c r="F140" s="12"/>
      <c r="G140" s="12"/>
      <c r="H140" s="12"/>
      <c r="I140" s="12"/>
      <c r="J140" s="12"/>
      <c r="K140" s="12"/>
      <c r="L140" s="2"/>
      <c r="M140" s="2"/>
      <c r="N140" s="23"/>
      <c r="O140" s="12"/>
      <c r="P140" s="12"/>
      <c r="Q140" s="12"/>
    </row>
    <row r="141" spans="1:29" ht="15.75" customHeight="1" x14ac:dyDescent="0.3">
      <c r="A141" s="2"/>
      <c r="C141" s="6"/>
      <c r="D141" s="6"/>
      <c r="E141" s="134"/>
      <c r="F141" s="12"/>
      <c r="G141" s="12"/>
      <c r="H141" s="12"/>
      <c r="I141" s="12"/>
      <c r="J141" s="12"/>
      <c r="K141" s="12"/>
      <c r="L141" s="2"/>
      <c r="M141" s="2"/>
      <c r="N141" s="23"/>
      <c r="O141" s="12"/>
      <c r="P141" s="12"/>
      <c r="Q141" s="12"/>
    </row>
    <row r="142" spans="1:29" ht="15.75" customHeight="1" x14ac:dyDescent="0.3">
      <c r="A142" s="2"/>
      <c r="C142" s="6"/>
      <c r="D142" s="6"/>
      <c r="E142" s="134"/>
      <c r="F142" s="12"/>
      <c r="G142" s="12"/>
      <c r="H142" s="12"/>
      <c r="I142" s="12"/>
      <c r="J142" s="12"/>
      <c r="K142" s="12"/>
      <c r="L142" s="2"/>
      <c r="M142" s="2"/>
      <c r="N142" s="23"/>
      <c r="O142" s="12"/>
      <c r="P142" s="12"/>
      <c r="Q142" s="12"/>
    </row>
    <row r="143" spans="1:29" ht="15.75" customHeight="1" x14ac:dyDescent="0.3">
      <c r="A143" s="2"/>
      <c r="C143" s="6"/>
      <c r="D143" s="6"/>
      <c r="E143" s="134"/>
      <c r="F143" s="12"/>
      <c r="G143" s="12"/>
      <c r="H143" s="12"/>
      <c r="I143" s="12"/>
      <c r="J143" s="12"/>
      <c r="K143" s="12"/>
      <c r="L143" s="2"/>
      <c r="M143" s="2"/>
      <c r="N143" s="23"/>
      <c r="O143" s="12"/>
      <c r="P143" s="12"/>
      <c r="Q143" s="12"/>
    </row>
    <row r="144" spans="1:29" ht="15.75" customHeight="1" x14ac:dyDescent="0.3">
      <c r="A144" s="2"/>
      <c r="F144" s="12"/>
      <c r="G144" s="12"/>
      <c r="H144" s="12"/>
      <c r="I144" s="12"/>
      <c r="J144" s="12"/>
      <c r="K144" s="12"/>
      <c r="L144" s="2"/>
      <c r="M144" s="2"/>
      <c r="N144" s="23"/>
      <c r="O144" s="12"/>
      <c r="P144" s="12"/>
      <c r="Q144" s="12"/>
    </row>
    <row r="145" spans="1:17" ht="15.75" customHeight="1" x14ac:dyDescent="0.3">
      <c r="A145" s="2"/>
      <c r="F145" s="12"/>
      <c r="G145" s="12"/>
      <c r="H145" s="12"/>
      <c r="I145" s="12"/>
      <c r="J145" s="12"/>
      <c r="K145" s="12"/>
      <c r="L145" s="2"/>
      <c r="M145" s="2"/>
      <c r="N145" s="23"/>
      <c r="O145" s="12"/>
      <c r="P145" s="12"/>
      <c r="Q145" s="12"/>
    </row>
    <row r="146" spans="1:17" ht="15.75" customHeight="1" x14ac:dyDescent="0.3">
      <c r="A146" s="2"/>
      <c r="F146" s="12"/>
      <c r="G146" s="12"/>
      <c r="H146" s="12"/>
      <c r="I146" s="12"/>
      <c r="J146" s="12"/>
      <c r="K146" s="12"/>
      <c r="L146" s="2"/>
      <c r="M146" s="2"/>
      <c r="N146" s="23"/>
      <c r="O146" s="12"/>
      <c r="P146" s="12"/>
      <c r="Q146" s="12"/>
    </row>
    <row r="147" spans="1:17" ht="15.75" customHeight="1" x14ac:dyDescent="0.3">
      <c r="A147" s="2"/>
      <c r="F147" s="12"/>
      <c r="G147" s="12"/>
      <c r="H147" s="12"/>
      <c r="I147" s="12"/>
      <c r="J147" s="12"/>
      <c r="K147" s="12"/>
      <c r="L147" s="2"/>
      <c r="M147" s="2"/>
      <c r="N147" s="23"/>
      <c r="O147" s="12"/>
      <c r="P147" s="12"/>
      <c r="Q147" s="12"/>
    </row>
    <row r="148" spans="1:17" ht="15.75" customHeight="1" x14ac:dyDescent="0.3">
      <c r="A148" s="2"/>
      <c r="F148" s="12"/>
      <c r="G148" s="12"/>
      <c r="H148" s="12"/>
      <c r="I148" s="12"/>
      <c r="J148" s="12"/>
      <c r="K148" s="12"/>
      <c r="L148" s="2"/>
      <c r="M148" s="2"/>
      <c r="N148" s="23"/>
      <c r="O148" s="12"/>
      <c r="P148" s="12"/>
      <c r="Q148" s="12"/>
    </row>
    <row r="149" spans="1:17" ht="15.75" customHeight="1" x14ac:dyDescent="0.3">
      <c r="A149" s="2"/>
      <c r="F149" s="12"/>
      <c r="G149" s="12"/>
      <c r="H149" s="12"/>
      <c r="I149" s="12"/>
      <c r="J149" s="12"/>
      <c r="K149" s="12"/>
      <c r="L149" s="2"/>
      <c r="M149" s="2"/>
      <c r="N149" s="23"/>
      <c r="O149" s="12"/>
      <c r="P149" s="12"/>
      <c r="Q149" s="12"/>
    </row>
    <row r="150" spans="1:17" ht="15.75" customHeight="1" x14ac:dyDescent="0.3">
      <c r="A150" s="2"/>
      <c r="F150" s="12"/>
      <c r="G150" s="12"/>
      <c r="H150" s="12"/>
      <c r="I150" s="12"/>
      <c r="J150" s="12"/>
      <c r="K150" s="12"/>
      <c r="L150" s="2"/>
      <c r="M150" s="2"/>
      <c r="N150" s="23"/>
      <c r="O150" s="12"/>
      <c r="P150" s="12"/>
      <c r="Q150" s="12"/>
    </row>
    <row r="151" spans="1:17" ht="15.75" customHeight="1" x14ac:dyDescent="0.3">
      <c r="A151" s="2"/>
      <c r="F151" s="12"/>
      <c r="G151" s="12"/>
      <c r="H151" s="12"/>
      <c r="I151" s="12"/>
      <c r="J151" s="12"/>
      <c r="K151" s="12"/>
      <c r="L151" s="2"/>
      <c r="M151" s="2"/>
      <c r="N151" s="23"/>
      <c r="O151" s="12"/>
      <c r="P151" s="12"/>
      <c r="Q151" s="12"/>
    </row>
    <row r="152" spans="1:17" ht="15.75" customHeight="1" x14ac:dyDescent="0.3">
      <c r="A152" s="2"/>
      <c r="F152" s="12"/>
      <c r="G152" s="12"/>
      <c r="H152" s="12"/>
      <c r="I152" s="12"/>
      <c r="J152" s="12"/>
      <c r="K152" s="12"/>
      <c r="L152" s="2"/>
      <c r="M152" s="2"/>
      <c r="N152" s="23"/>
      <c r="O152" s="12"/>
      <c r="P152" s="12"/>
      <c r="Q152" s="12"/>
    </row>
    <row r="153" spans="1:17" ht="15.75" customHeight="1" x14ac:dyDescent="0.3">
      <c r="A153" s="2"/>
      <c r="F153" s="12"/>
      <c r="G153" s="12"/>
      <c r="H153" s="12"/>
      <c r="I153" s="12"/>
      <c r="J153" s="12"/>
      <c r="K153" s="12"/>
      <c r="L153" s="2"/>
      <c r="M153" s="2"/>
      <c r="N153" s="23"/>
      <c r="O153" s="12"/>
      <c r="P153" s="12"/>
      <c r="Q153" s="12"/>
    </row>
    <row r="154" spans="1:17" ht="15.75" customHeight="1" x14ac:dyDescent="0.3">
      <c r="A154" s="2"/>
      <c r="F154" s="12"/>
      <c r="G154" s="12"/>
      <c r="H154" s="12"/>
      <c r="I154" s="12"/>
      <c r="J154" s="12"/>
      <c r="K154" s="12"/>
      <c r="L154" s="2"/>
      <c r="M154" s="2"/>
      <c r="N154" s="23"/>
      <c r="O154" s="12"/>
      <c r="P154" s="12"/>
      <c r="Q154" s="12"/>
    </row>
    <row r="155" spans="1:17" ht="15.75" customHeight="1" x14ac:dyDescent="0.3">
      <c r="A155" s="2"/>
      <c r="F155" s="12"/>
      <c r="G155" s="12"/>
      <c r="H155" s="12"/>
      <c r="I155" s="12"/>
      <c r="J155" s="12"/>
      <c r="K155" s="12"/>
      <c r="L155" s="2"/>
      <c r="M155" s="2"/>
      <c r="N155" s="23"/>
      <c r="O155" s="12"/>
      <c r="P155" s="12"/>
      <c r="Q155" s="12"/>
    </row>
    <row r="156" spans="1:17" ht="15.75" customHeight="1" x14ac:dyDescent="0.3">
      <c r="A156" s="2"/>
      <c r="F156" s="12"/>
      <c r="G156" s="12"/>
      <c r="H156" s="12"/>
      <c r="I156" s="12"/>
      <c r="J156" s="12"/>
      <c r="K156" s="12"/>
      <c r="L156" s="2"/>
      <c r="M156" s="2"/>
      <c r="N156" s="23"/>
      <c r="O156" s="12"/>
      <c r="P156" s="12"/>
      <c r="Q156" s="12"/>
    </row>
    <row r="157" spans="1:17" ht="15.75" customHeight="1" x14ac:dyDescent="0.3">
      <c r="A157" s="2"/>
      <c r="F157" s="12"/>
      <c r="G157" s="12"/>
      <c r="H157" s="12"/>
      <c r="I157" s="12"/>
      <c r="J157" s="12"/>
      <c r="K157" s="12"/>
      <c r="L157" s="2"/>
      <c r="M157" s="2"/>
      <c r="N157" s="23"/>
      <c r="O157" s="12"/>
      <c r="P157" s="12"/>
      <c r="Q157" s="12"/>
    </row>
    <row r="158" spans="1:17" ht="15.75" customHeight="1" x14ac:dyDescent="0.3">
      <c r="A158" s="2"/>
      <c r="F158" s="12"/>
      <c r="G158" s="12"/>
      <c r="H158" s="12"/>
      <c r="I158" s="12"/>
      <c r="J158" s="12"/>
      <c r="K158" s="12"/>
      <c r="L158" s="2"/>
      <c r="M158" s="2"/>
      <c r="N158" s="23"/>
      <c r="O158" s="12"/>
      <c r="P158" s="12"/>
      <c r="Q158" s="12"/>
    </row>
    <row r="159" spans="1:17" ht="15.75" customHeight="1" x14ac:dyDescent="0.3">
      <c r="A159" s="2"/>
      <c r="F159" s="12"/>
      <c r="G159" s="12"/>
      <c r="H159" s="12"/>
      <c r="I159" s="12"/>
      <c r="J159" s="12"/>
      <c r="K159" s="12"/>
      <c r="L159" s="2"/>
      <c r="M159" s="2"/>
      <c r="N159" s="23"/>
      <c r="O159" s="12"/>
      <c r="P159" s="12"/>
      <c r="Q159" s="12"/>
    </row>
    <row r="160" spans="1:17" ht="15.75" customHeight="1" x14ac:dyDescent="0.3">
      <c r="A160" s="2"/>
      <c r="F160" s="12"/>
      <c r="G160" s="12"/>
      <c r="H160" s="12"/>
      <c r="I160" s="12"/>
      <c r="J160" s="12"/>
      <c r="K160" s="12"/>
      <c r="L160" s="2"/>
      <c r="M160" s="2"/>
      <c r="N160" s="23"/>
      <c r="O160" s="12"/>
      <c r="P160" s="12"/>
      <c r="Q160" s="12"/>
    </row>
    <row r="161" spans="1:17" ht="15.75" customHeight="1" x14ac:dyDescent="0.3">
      <c r="A161" s="2"/>
      <c r="F161" s="12"/>
      <c r="G161" s="12"/>
      <c r="H161" s="12"/>
      <c r="I161" s="12"/>
      <c r="J161" s="12"/>
      <c r="K161" s="12"/>
      <c r="L161" s="2"/>
      <c r="M161" s="2"/>
      <c r="N161" s="23"/>
      <c r="O161" s="12"/>
      <c r="P161" s="12"/>
      <c r="Q161" s="12"/>
    </row>
    <row r="162" spans="1:17" ht="15.75" customHeight="1" x14ac:dyDescent="0.3">
      <c r="A162" s="2"/>
      <c r="F162" s="12"/>
      <c r="G162" s="12"/>
      <c r="H162" s="12"/>
      <c r="I162" s="12"/>
      <c r="J162" s="12"/>
      <c r="K162" s="12"/>
      <c r="L162" s="2"/>
      <c r="M162" s="2"/>
      <c r="N162" s="23"/>
      <c r="O162" s="12"/>
      <c r="P162" s="12"/>
      <c r="Q162" s="12"/>
    </row>
    <row r="163" spans="1:17" ht="15.75" customHeight="1" x14ac:dyDescent="0.3">
      <c r="A163" s="2"/>
      <c r="F163" s="12"/>
      <c r="G163" s="12"/>
      <c r="H163" s="12"/>
      <c r="I163" s="12"/>
      <c r="J163" s="12"/>
      <c r="K163" s="12"/>
      <c r="L163" s="2"/>
      <c r="M163" s="2"/>
      <c r="N163" s="23"/>
      <c r="O163" s="12"/>
      <c r="P163" s="12"/>
      <c r="Q163" s="12"/>
    </row>
    <row r="164" spans="1:17" ht="15.75" customHeight="1" x14ac:dyDescent="0.3">
      <c r="A164" s="2"/>
      <c r="F164" s="12"/>
      <c r="G164" s="12"/>
      <c r="H164" s="12"/>
      <c r="I164" s="12"/>
      <c r="J164" s="12"/>
      <c r="K164" s="12"/>
      <c r="L164" s="2"/>
      <c r="M164" s="2"/>
      <c r="N164" s="23"/>
      <c r="O164" s="12"/>
      <c r="P164" s="12"/>
      <c r="Q164" s="12"/>
    </row>
    <row r="165" spans="1:17" ht="15.75" customHeight="1" x14ac:dyDescent="0.3">
      <c r="A165" s="2"/>
      <c r="F165" s="12"/>
      <c r="G165" s="12"/>
      <c r="H165" s="12"/>
      <c r="I165" s="12"/>
      <c r="J165" s="12"/>
      <c r="K165" s="12"/>
      <c r="L165" s="2"/>
      <c r="M165" s="2"/>
      <c r="N165" s="23"/>
      <c r="O165" s="12"/>
      <c r="P165" s="12"/>
      <c r="Q165" s="12"/>
    </row>
    <row r="166" spans="1:17" ht="15.75" customHeight="1" x14ac:dyDescent="0.3">
      <c r="A166" s="2"/>
      <c r="F166" s="12"/>
      <c r="G166" s="12"/>
      <c r="H166" s="12"/>
      <c r="I166" s="12"/>
      <c r="J166" s="12"/>
      <c r="K166" s="12"/>
      <c r="L166" s="2"/>
      <c r="M166" s="2"/>
      <c r="N166" s="23"/>
      <c r="O166" s="12"/>
      <c r="P166" s="12"/>
      <c r="Q166" s="12"/>
    </row>
    <row r="167" spans="1:17" ht="15.75" customHeight="1" x14ac:dyDescent="0.3">
      <c r="A167" s="2"/>
      <c r="F167" s="12"/>
      <c r="G167" s="12"/>
      <c r="H167" s="12"/>
      <c r="I167" s="12"/>
      <c r="J167" s="12"/>
      <c r="K167" s="12"/>
      <c r="L167" s="2"/>
      <c r="M167" s="2"/>
      <c r="N167" s="23"/>
      <c r="O167" s="12"/>
      <c r="P167" s="12"/>
      <c r="Q167" s="12"/>
    </row>
    <row r="168" spans="1:17" ht="15.75" customHeight="1" x14ac:dyDescent="0.3">
      <c r="A168" s="2"/>
      <c r="F168" s="12"/>
      <c r="G168" s="12"/>
      <c r="H168" s="12"/>
      <c r="I168" s="12"/>
      <c r="J168" s="12"/>
      <c r="K168" s="12"/>
      <c r="L168" s="2"/>
      <c r="M168" s="2"/>
      <c r="N168" s="23"/>
      <c r="O168" s="12"/>
      <c r="P168" s="12"/>
      <c r="Q168" s="12"/>
    </row>
    <row r="169" spans="1:17" ht="15.75" customHeight="1" x14ac:dyDescent="0.3">
      <c r="A169" s="2"/>
      <c r="F169" s="12"/>
      <c r="G169" s="12"/>
      <c r="H169" s="12"/>
      <c r="I169" s="12"/>
      <c r="J169" s="12"/>
      <c r="K169" s="12"/>
      <c r="L169" s="2"/>
      <c r="M169" s="2"/>
      <c r="N169" s="23"/>
      <c r="O169" s="12"/>
      <c r="P169" s="12"/>
      <c r="Q169" s="12"/>
    </row>
    <row r="170" spans="1:17" ht="15.75" customHeight="1" x14ac:dyDescent="0.3">
      <c r="A170" s="2"/>
      <c r="F170" s="12"/>
      <c r="G170" s="12"/>
      <c r="H170" s="12"/>
      <c r="I170" s="12"/>
      <c r="J170" s="12"/>
      <c r="K170" s="12"/>
      <c r="L170" s="2"/>
      <c r="M170" s="2"/>
      <c r="N170" s="23"/>
      <c r="O170" s="12"/>
      <c r="P170" s="12"/>
      <c r="Q170" s="12"/>
    </row>
    <row r="171" spans="1:17" ht="15.75" customHeight="1" x14ac:dyDescent="0.3">
      <c r="A171" s="2"/>
      <c r="F171" s="12"/>
      <c r="G171" s="12"/>
      <c r="H171" s="12"/>
      <c r="I171" s="12"/>
      <c r="J171" s="12"/>
      <c r="K171" s="12"/>
      <c r="L171" s="2"/>
      <c r="M171" s="2"/>
      <c r="N171" s="23"/>
      <c r="O171" s="12"/>
      <c r="P171" s="12"/>
      <c r="Q171" s="12"/>
    </row>
    <row r="172" spans="1:17" ht="15.75" customHeight="1" x14ac:dyDescent="0.3">
      <c r="A172" s="2"/>
      <c r="F172" s="12"/>
      <c r="G172" s="12"/>
      <c r="H172" s="12"/>
      <c r="I172" s="12"/>
      <c r="J172" s="12"/>
      <c r="K172" s="12"/>
      <c r="L172" s="2"/>
      <c r="M172" s="2"/>
      <c r="N172" s="23"/>
      <c r="O172" s="12"/>
      <c r="P172" s="12"/>
      <c r="Q172" s="12"/>
    </row>
    <row r="173" spans="1:17" ht="15.75" customHeight="1" x14ac:dyDescent="0.3">
      <c r="A173" s="2"/>
      <c r="F173" s="12"/>
      <c r="G173" s="12"/>
      <c r="H173" s="12"/>
      <c r="I173" s="12"/>
      <c r="J173" s="12"/>
      <c r="K173" s="12"/>
      <c r="L173" s="2"/>
      <c r="M173" s="2"/>
      <c r="N173" s="23"/>
      <c r="O173" s="12"/>
      <c r="P173" s="12"/>
      <c r="Q173" s="12"/>
    </row>
    <row r="174" spans="1:17" ht="15.75" customHeight="1" x14ac:dyDescent="0.3">
      <c r="A174" s="2"/>
      <c r="F174" s="12"/>
      <c r="G174" s="12"/>
      <c r="H174" s="12"/>
      <c r="I174" s="12"/>
      <c r="J174" s="12"/>
      <c r="K174" s="12"/>
      <c r="L174" s="2"/>
      <c r="M174" s="2"/>
      <c r="N174" s="23"/>
      <c r="O174" s="12"/>
      <c r="P174" s="12"/>
      <c r="Q174" s="12"/>
    </row>
    <row r="175" spans="1:17" ht="15.75" customHeight="1" x14ac:dyDescent="0.3">
      <c r="A175" s="2"/>
      <c r="F175" s="12"/>
      <c r="G175" s="12"/>
      <c r="H175" s="12"/>
      <c r="I175" s="12"/>
      <c r="J175" s="12"/>
      <c r="K175" s="12"/>
      <c r="L175" s="2"/>
      <c r="M175" s="2"/>
      <c r="N175" s="23"/>
      <c r="O175" s="12"/>
      <c r="P175" s="12"/>
      <c r="Q175" s="12"/>
    </row>
    <row r="176" spans="1:17" ht="15.75" customHeight="1" x14ac:dyDescent="0.3">
      <c r="A176" s="2"/>
      <c r="F176" s="12"/>
      <c r="G176" s="12"/>
      <c r="H176" s="12"/>
      <c r="I176" s="12"/>
      <c r="J176" s="12"/>
      <c r="K176" s="12"/>
      <c r="L176" s="2"/>
      <c r="M176" s="2"/>
      <c r="N176" s="23"/>
      <c r="O176" s="12"/>
      <c r="P176" s="12"/>
      <c r="Q176" s="12"/>
    </row>
    <row r="177" spans="1:17" ht="15.75" customHeight="1" x14ac:dyDescent="0.3">
      <c r="A177" s="2"/>
      <c r="F177" s="12"/>
      <c r="G177" s="12"/>
      <c r="H177" s="12"/>
      <c r="I177" s="12"/>
      <c r="J177" s="12"/>
      <c r="K177" s="12"/>
      <c r="L177" s="2"/>
      <c r="M177" s="2"/>
      <c r="N177" s="23"/>
      <c r="O177" s="12"/>
      <c r="P177" s="12"/>
      <c r="Q177" s="12"/>
    </row>
    <row r="178" spans="1:17" ht="15.75" customHeight="1" x14ac:dyDescent="0.3">
      <c r="A178" s="2"/>
      <c r="F178" s="12"/>
      <c r="G178" s="12"/>
      <c r="H178" s="12"/>
      <c r="I178" s="12"/>
      <c r="J178" s="12"/>
      <c r="K178" s="12"/>
      <c r="L178" s="2"/>
      <c r="M178" s="2"/>
      <c r="N178" s="23"/>
      <c r="O178" s="12"/>
      <c r="P178" s="12"/>
      <c r="Q178" s="12"/>
    </row>
    <row r="179" spans="1:17" ht="15.75" customHeight="1" x14ac:dyDescent="0.3">
      <c r="A179" s="2"/>
      <c r="F179" s="12"/>
      <c r="G179" s="12"/>
      <c r="H179" s="12"/>
      <c r="I179" s="12"/>
      <c r="J179" s="12"/>
      <c r="K179" s="12"/>
      <c r="L179" s="2"/>
      <c r="M179" s="2"/>
      <c r="N179" s="23"/>
      <c r="O179" s="12"/>
      <c r="P179" s="12"/>
      <c r="Q179" s="12"/>
    </row>
    <row r="180" spans="1:17" ht="15.75" customHeight="1" x14ac:dyDescent="0.3">
      <c r="A180" s="2"/>
      <c r="F180" s="12"/>
      <c r="G180" s="12"/>
      <c r="H180" s="12"/>
      <c r="I180" s="12"/>
      <c r="J180" s="12"/>
      <c r="K180" s="12"/>
      <c r="L180" s="2"/>
      <c r="M180" s="2"/>
      <c r="N180" s="23"/>
      <c r="O180" s="12"/>
      <c r="P180" s="12"/>
      <c r="Q180" s="12"/>
    </row>
    <row r="181" spans="1:17" ht="15.75" customHeight="1" x14ac:dyDescent="0.3">
      <c r="A181" s="2"/>
      <c r="F181" s="12"/>
      <c r="G181" s="12"/>
      <c r="H181" s="12"/>
      <c r="I181" s="12"/>
      <c r="J181" s="12"/>
      <c r="K181" s="12"/>
      <c r="L181" s="2"/>
      <c r="M181" s="2"/>
      <c r="N181" s="23"/>
      <c r="O181" s="12"/>
      <c r="P181" s="12"/>
      <c r="Q181" s="12"/>
    </row>
    <row r="182" spans="1:17" ht="15.75" customHeight="1" x14ac:dyDescent="0.3">
      <c r="A182" s="2"/>
      <c r="F182" s="12"/>
      <c r="G182" s="12"/>
      <c r="H182" s="12"/>
      <c r="I182" s="12"/>
      <c r="J182" s="12"/>
      <c r="K182" s="12"/>
      <c r="L182" s="2"/>
      <c r="M182" s="2"/>
      <c r="N182" s="23"/>
      <c r="O182" s="12"/>
      <c r="P182" s="12"/>
      <c r="Q182" s="12"/>
    </row>
    <row r="183" spans="1:17" ht="15.75" customHeight="1" x14ac:dyDescent="0.3">
      <c r="A183" s="2"/>
      <c r="F183" s="12"/>
      <c r="G183" s="12"/>
      <c r="H183" s="12"/>
      <c r="I183" s="12"/>
      <c r="J183" s="12"/>
      <c r="K183" s="12"/>
      <c r="L183" s="2"/>
      <c r="M183" s="2"/>
      <c r="N183" s="23"/>
      <c r="O183" s="12"/>
      <c r="P183" s="12"/>
      <c r="Q183" s="12"/>
    </row>
    <row r="184" spans="1:17" ht="15.75" customHeight="1" x14ac:dyDescent="0.3">
      <c r="A184" s="2"/>
      <c r="F184" s="12"/>
      <c r="G184" s="12"/>
      <c r="H184" s="12"/>
      <c r="I184" s="12"/>
      <c r="J184" s="12"/>
      <c r="K184" s="12"/>
      <c r="L184" s="2"/>
      <c r="M184" s="2"/>
      <c r="N184" s="23"/>
      <c r="O184" s="12"/>
      <c r="P184" s="12"/>
      <c r="Q184" s="12"/>
    </row>
    <row r="185" spans="1:17" ht="15.75" customHeight="1" x14ac:dyDescent="0.3">
      <c r="A185" s="2"/>
      <c r="F185" s="12"/>
      <c r="G185" s="12"/>
      <c r="H185" s="12"/>
      <c r="I185" s="12"/>
      <c r="J185" s="12"/>
      <c r="K185" s="12"/>
      <c r="L185" s="2"/>
      <c r="M185" s="2"/>
      <c r="N185" s="23"/>
      <c r="O185" s="12"/>
      <c r="P185" s="12"/>
      <c r="Q185" s="12"/>
    </row>
    <row r="186" spans="1:17" ht="15.75" customHeight="1" x14ac:dyDescent="0.3">
      <c r="A186" s="2"/>
      <c r="F186" s="12"/>
      <c r="G186" s="12"/>
      <c r="H186" s="12"/>
      <c r="I186" s="12"/>
      <c r="J186" s="12"/>
      <c r="K186" s="12"/>
      <c r="L186" s="2"/>
      <c r="M186" s="2"/>
      <c r="N186" s="23"/>
      <c r="O186" s="12"/>
      <c r="P186" s="12"/>
      <c r="Q186" s="12"/>
    </row>
    <row r="187" spans="1:17" ht="15.75" customHeight="1" x14ac:dyDescent="0.3">
      <c r="A187" s="2"/>
      <c r="F187" s="12"/>
      <c r="G187" s="12"/>
      <c r="H187" s="12"/>
      <c r="I187" s="12"/>
      <c r="J187" s="12"/>
      <c r="K187" s="12"/>
      <c r="L187" s="2"/>
      <c r="M187" s="2"/>
      <c r="N187" s="23"/>
      <c r="O187" s="12"/>
      <c r="P187" s="12"/>
      <c r="Q187" s="12"/>
    </row>
    <row r="188" spans="1:17" ht="15.75" customHeight="1" x14ac:dyDescent="0.3">
      <c r="A188" s="2"/>
      <c r="F188" s="12"/>
      <c r="G188" s="12"/>
      <c r="H188" s="12"/>
      <c r="I188" s="12"/>
      <c r="J188" s="12"/>
      <c r="K188" s="12"/>
      <c r="L188" s="2"/>
      <c r="M188" s="2"/>
      <c r="N188" s="23"/>
      <c r="O188" s="12"/>
      <c r="P188" s="12"/>
      <c r="Q188" s="12"/>
    </row>
    <row r="189" spans="1:17" ht="15.75" customHeight="1" x14ac:dyDescent="0.3">
      <c r="A189" s="2"/>
      <c r="F189" s="12"/>
      <c r="G189" s="12"/>
      <c r="H189" s="12"/>
      <c r="I189" s="12"/>
      <c r="J189" s="12"/>
      <c r="K189" s="12"/>
      <c r="L189" s="2"/>
      <c r="M189" s="2"/>
      <c r="N189" s="23"/>
      <c r="O189" s="12"/>
      <c r="P189" s="12"/>
      <c r="Q189" s="12"/>
    </row>
    <row r="190" spans="1:17" ht="15.75" customHeight="1" x14ac:dyDescent="0.3">
      <c r="A190" s="2"/>
      <c r="F190" s="12"/>
      <c r="G190" s="12"/>
      <c r="H190" s="12"/>
      <c r="I190" s="12"/>
      <c r="J190" s="12"/>
      <c r="K190" s="12"/>
      <c r="L190" s="2"/>
      <c r="M190" s="2"/>
      <c r="N190" s="23"/>
      <c r="O190" s="12"/>
      <c r="P190" s="12"/>
      <c r="Q190" s="12"/>
    </row>
    <row r="191" spans="1:17" ht="15.75" customHeight="1" x14ac:dyDescent="0.3">
      <c r="A191" s="2"/>
      <c r="F191" s="12"/>
      <c r="G191" s="12"/>
      <c r="H191" s="12"/>
      <c r="I191" s="12"/>
      <c r="J191" s="12"/>
      <c r="K191" s="12"/>
      <c r="L191" s="2"/>
      <c r="M191" s="2"/>
      <c r="N191" s="23"/>
      <c r="O191" s="12"/>
      <c r="P191" s="12"/>
      <c r="Q191" s="12"/>
    </row>
    <row r="192" spans="1:17" ht="15.75" customHeight="1" x14ac:dyDescent="0.3">
      <c r="A192" s="2"/>
      <c r="F192" s="12"/>
      <c r="G192" s="12"/>
      <c r="H192" s="12"/>
      <c r="I192" s="12"/>
      <c r="J192" s="12"/>
      <c r="K192" s="12"/>
      <c r="L192" s="2"/>
      <c r="M192" s="2"/>
      <c r="N192" s="23"/>
      <c r="O192" s="12"/>
      <c r="P192" s="12"/>
      <c r="Q192" s="12"/>
    </row>
    <row r="193" spans="1:17" ht="15.75" customHeight="1" x14ac:dyDescent="0.3">
      <c r="A193" s="2"/>
      <c r="F193" s="12"/>
      <c r="G193" s="12"/>
      <c r="H193" s="12"/>
      <c r="I193" s="12"/>
      <c r="J193" s="12"/>
      <c r="K193" s="12"/>
      <c r="L193" s="2"/>
      <c r="M193" s="2"/>
      <c r="N193" s="23"/>
      <c r="O193" s="12"/>
      <c r="P193" s="12"/>
      <c r="Q193" s="12"/>
    </row>
    <row r="194" spans="1:17" ht="15.75" customHeight="1" x14ac:dyDescent="0.3">
      <c r="A194" s="2"/>
      <c r="F194" s="12"/>
      <c r="G194" s="12"/>
      <c r="H194" s="12"/>
      <c r="I194" s="12"/>
      <c r="J194" s="12"/>
      <c r="K194" s="12"/>
      <c r="L194" s="2"/>
      <c r="M194" s="2"/>
      <c r="N194" s="23"/>
      <c r="O194" s="12"/>
      <c r="P194" s="12"/>
      <c r="Q194" s="12"/>
    </row>
    <row r="195" spans="1:17" ht="15.75" customHeight="1" x14ac:dyDescent="0.3">
      <c r="A195" s="2"/>
      <c r="F195" s="12"/>
      <c r="G195" s="12"/>
      <c r="H195" s="12"/>
      <c r="I195" s="12"/>
      <c r="J195" s="12"/>
      <c r="K195" s="12"/>
      <c r="L195" s="2"/>
      <c r="M195" s="2"/>
      <c r="N195" s="23"/>
      <c r="O195" s="12"/>
      <c r="P195" s="12"/>
      <c r="Q195" s="12"/>
    </row>
    <row r="196" spans="1:17" ht="15.75" customHeight="1" x14ac:dyDescent="0.3">
      <c r="A196" s="2"/>
      <c r="F196" s="12"/>
      <c r="G196" s="12"/>
      <c r="H196" s="12"/>
      <c r="I196" s="12"/>
      <c r="J196" s="12"/>
      <c r="K196" s="12"/>
      <c r="L196" s="2"/>
      <c r="M196" s="2"/>
      <c r="N196" s="23"/>
      <c r="O196" s="12"/>
      <c r="P196" s="12"/>
      <c r="Q196" s="12"/>
    </row>
    <row r="197" spans="1:17" ht="15.75" customHeight="1" x14ac:dyDescent="0.3">
      <c r="A197" s="2"/>
      <c r="F197" s="12"/>
      <c r="G197" s="12"/>
      <c r="H197" s="12"/>
      <c r="I197" s="12"/>
      <c r="J197" s="12"/>
      <c r="K197" s="12"/>
      <c r="L197" s="2"/>
      <c r="M197" s="2"/>
      <c r="N197" s="23"/>
      <c r="O197" s="12"/>
      <c r="P197" s="12"/>
      <c r="Q197" s="12"/>
    </row>
    <row r="198" spans="1:17" ht="15.75" customHeight="1" x14ac:dyDescent="0.3">
      <c r="A198" s="2"/>
      <c r="F198" s="12"/>
      <c r="G198" s="12"/>
      <c r="H198" s="12"/>
      <c r="I198" s="12"/>
      <c r="J198" s="12"/>
      <c r="K198" s="12"/>
      <c r="L198" s="2"/>
      <c r="M198" s="2"/>
      <c r="N198" s="23"/>
      <c r="O198" s="12"/>
      <c r="P198" s="12"/>
      <c r="Q198" s="12"/>
    </row>
    <row r="199" spans="1:17" ht="15.75" customHeight="1" x14ac:dyDescent="0.3">
      <c r="A199" s="2"/>
      <c r="F199" s="12"/>
      <c r="G199" s="12"/>
      <c r="H199" s="12"/>
      <c r="I199" s="12"/>
      <c r="J199" s="12"/>
      <c r="K199" s="12"/>
      <c r="L199" s="2"/>
      <c r="M199" s="2"/>
      <c r="N199" s="23"/>
      <c r="O199" s="12"/>
      <c r="P199" s="12"/>
      <c r="Q199" s="12"/>
    </row>
    <row r="200" spans="1:17" ht="15.75" customHeight="1" x14ac:dyDescent="0.3">
      <c r="A200" s="2"/>
      <c r="F200" s="12"/>
      <c r="G200" s="12"/>
      <c r="H200" s="12"/>
      <c r="I200" s="12"/>
      <c r="J200" s="12"/>
      <c r="K200" s="12"/>
      <c r="L200" s="2"/>
      <c r="M200" s="2"/>
      <c r="N200" s="23"/>
      <c r="O200" s="12"/>
      <c r="P200" s="12"/>
      <c r="Q200" s="12"/>
    </row>
    <row r="201" spans="1:17" ht="15.75" customHeight="1" x14ac:dyDescent="0.3">
      <c r="A201" s="2"/>
      <c r="F201" s="12"/>
      <c r="G201" s="12"/>
      <c r="H201" s="12"/>
      <c r="I201" s="12"/>
      <c r="J201" s="12"/>
      <c r="K201" s="12"/>
      <c r="L201" s="2"/>
      <c r="M201" s="2"/>
      <c r="N201" s="23"/>
      <c r="O201" s="12"/>
      <c r="P201" s="12"/>
      <c r="Q201" s="12"/>
    </row>
    <row r="202" spans="1:17" ht="15.75" customHeight="1" x14ac:dyDescent="0.3">
      <c r="A202" s="2"/>
      <c r="F202" s="12"/>
      <c r="G202" s="12"/>
      <c r="H202" s="12"/>
      <c r="I202" s="12"/>
      <c r="J202" s="12"/>
      <c r="K202" s="12"/>
      <c r="L202" s="2"/>
      <c r="M202" s="2"/>
      <c r="N202" s="23"/>
      <c r="O202" s="12"/>
      <c r="P202" s="12"/>
      <c r="Q202" s="12"/>
    </row>
    <row r="203" spans="1:17" ht="15.75" customHeight="1" x14ac:dyDescent="0.3">
      <c r="A203" s="2"/>
      <c r="F203" s="12"/>
      <c r="G203" s="12"/>
      <c r="H203" s="12"/>
      <c r="I203" s="12"/>
      <c r="J203" s="12"/>
      <c r="K203" s="12"/>
      <c r="L203" s="2"/>
      <c r="M203" s="2"/>
      <c r="N203" s="23"/>
      <c r="O203" s="12"/>
      <c r="P203" s="12"/>
      <c r="Q203" s="12"/>
    </row>
    <row r="204" spans="1:17" ht="15.75" customHeight="1" x14ac:dyDescent="0.3">
      <c r="A204" s="2"/>
      <c r="F204" s="12"/>
      <c r="G204" s="12"/>
      <c r="H204" s="12"/>
      <c r="I204" s="12"/>
      <c r="J204" s="12"/>
      <c r="K204" s="12"/>
      <c r="L204" s="2"/>
      <c r="M204" s="2"/>
      <c r="N204" s="23"/>
      <c r="O204" s="12"/>
      <c r="P204" s="12"/>
      <c r="Q204" s="12"/>
    </row>
    <row r="205" spans="1:17" ht="15.75" customHeight="1" x14ac:dyDescent="0.3">
      <c r="A205" s="2"/>
      <c r="F205" s="12"/>
      <c r="G205" s="12"/>
      <c r="H205" s="12"/>
      <c r="I205" s="12"/>
      <c r="J205" s="12"/>
      <c r="K205" s="12"/>
      <c r="L205" s="2"/>
      <c r="M205" s="2"/>
      <c r="N205" s="23"/>
      <c r="O205" s="12"/>
      <c r="P205" s="12"/>
      <c r="Q205" s="12"/>
    </row>
    <row r="206" spans="1:17" ht="15.75" customHeight="1" x14ac:dyDescent="0.3">
      <c r="A206" s="2"/>
      <c r="F206" s="12"/>
      <c r="G206" s="12"/>
      <c r="H206" s="12"/>
      <c r="I206" s="12"/>
      <c r="J206" s="12"/>
      <c r="K206" s="12"/>
      <c r="L206" s="2"/>
      <c r="M206" s="2"/>
      <c r="N206" s="23"/>
      <c r="O206" s="12"/>
      <c r="P206" s="12"/>
      <c r="Q206" s="12"/>
    </row>
    <row r="207" spans="1:17" ht="15.75" customHeight="1" x14ac:dyDescent="0.3">
      <c r="A207" s="2"/>
      <c r="F207" s="12"/>
      <c r="G207" s="12"/>
      <c r="H207" s="12"/>
      <c r="I207" s="12"/>
      <c r="J207" s="12"/>
      <c r="K207" s="12"/>
      <c r="L207" s="2"/>
      <c r="M207" s="2"/>
      <c r="N207" s="23"/>
      <c r="O207" s="12"/>
      <c r="P207" s="12"/>
      <c r="Q207" s="12"/>
    </row>
    <row r="208" spans="1:17" ht="15.75" customHeight="1" x14ac:dyDescent="0.3">
      <c r="A208" s="2"/>
      <c r="F208" s="12"/>
      <c r="G208" s="12"/>
      <c r="H208" s="12"/>
      <c r="I208" s="12"/>
      <c r="J208" s="12"/>
      <c r="K208" s="12"/>
      <c r="L208" s="2"/>
      <c r="M208" s="2"/>
      <c r="N208" s="23"/>
      <c r="O208" s="12"/>
      <c r="P208" s="12"/>
      <c r="Q208" s="12"/>
    </row>
    <row r="209" spans="1:17" ht="15.75" customHeight="1" x14ac:dyDescent="0.3">
      <c r="A209" s="2"/>
      <c r="F209" s="12"/>
      <c r="G209" s="12"/>
      <c r="H209" s="12"/>
      <c r="I209" s="12"/>
      <c r="J209" s="12"/>
      <c r="K209" s="12"/>
      <c r="L209" s="2"/>
      <c r="M209" s="2"/>
      <c r="N209" s="23"/>
      <c r="O209" s="12"/>
      <c r="P209" s="12"/>
      <c r="Q209" s="12"/>
    </row>
    <row r="210" spans="1:17" ht="15.75" customHeight="1" x14ac:dyDescent="0.3">
      <c r="A210" s="2"/>
      <c r="F210" s="12"/>
      <c r="G210" s="12"/>
      <c r="H210" s="12"/>
      <c r="I210" s="12"/>
      <c r="J210" s="12"/>
      <c r="K210" s="12"/>
      <c r="L210" s="2"/>
      <c r="M210" s="2"/>
      <c r="N210" s="23"/>
      <c r="O210" s="12"/>
      <c r="P210" s="12"/>
      <c r="Q210" s="12"/>
    </row>
    <row r="211" spans="1:17" ht="15.75" customHeight="1" x14ac:dyDescent="0.3">
      <c r="A211" s="2"/>
      <c r="F211" s="12"/>
      <c r="G211" s="12"/>
      <c r="H211" s="12"/>
      <c r="I211" s="12"/>
      <c r="J211" s="12"/>
      <c r="K211" s="12"/>
      <c r="L211" s="2"/>
      <c r="M211" s="2"/>
      <c r="N211" s="23"/>
      <c r="O211" s="12"/>
      <c r="P211" s="12"/>
      <c r="Q211" s="12"/>
    </row>
    <row r="212" spans="1:17" ht="15.75" customHeight="1" x14ac:dyDescent="0.3">
      <c r="A212" s="2"/>
      <c r="F212" s="12"/>
      <c r="G212" s="12"/>
      <c r="H212" s="12"/>
      <c r="I212" s="12"/>
      <c r="J212" s="12"/>
      <c r="K212" s="12"/>
      <c r="L212" s="2"/>
      <c r="M212" s="2"/>
      <c r="N212" s="23"/>
      <c r="O212" s="12"/>
      <c r="P212" s="12"/>
      <c r="Q212" s="12"/>
    </row>
    <row r="213" spans="1:17" ht="15.75" customHeight="1" x14ac:dyDescent="0.3">
      <c r="A213" s="2"/>
      <c r="F213" s="12"/>
      <c r="G213" s="12"/>
      <c r="H213" s="12"/>
      <c r="I213" s="12"/>
      <c r="J213" s="12"/>
      <c r="K213" s="12"/>
      <c r="L213" s="2"/>
      <c r="M213" s="2"/>
      <c r="N213" s="23"/>
      <c r="O213" s="12"/>
      <c r="P213" s="12"/>
      <c r="Q213" s="12"/>
    </row>
    <row r="214" spans="1:17" ht="15.75" customHeight="1" x14ac:dyDescent="0.3">
      <c r="A214" s="2"/>
      <c r="F214" s="12"/>
      <c r="G214" s="12"/>
      <c r="H214" s="12"/>
      <c r="I214" s="12"/>
      <c r="J214" s="12"/>
      <c r="K214" s="12"/>
      <c r="L214" s="2"/>
      <c r="M214" s="2"/>
      <c r="N214" s="23"/>
      <c r="O214" s="12"/>
      <c r="P214" s="12"/>
      <c r="Q214" s="12"/>
    </row>
    <row r="215" spans="1:17" ht="15.75" customHeight="1" x14ac:dyDescent="0.3">
      <c r="A215" s="2"/>
      <c r="F215" s="12"/>
      <c r="G215" s="12"/>
      <c r="H215" s="12"/>
      <c r="I215" s="12"/>
      <c r="J215" s="12"/>
      <c r="K215" s="12"/>
      <c r="L215" s="2"/>
      <c r="M215" s="2"/>
      <c r="N215" s="23"/>
      <c r="O215" s="12"/>
      <c r="P215" s="12"/>
      <c r="Q215" s="12"/>
    </row>
    <row r="216" spans="1:17" ht="15.75" customHeight="1" x14ac:dyDescent="0.3">
      <c r="A216" s="2"/>
      <c r="F216" s="12"/>
      <c r="G216" s="12"/>
      <c r="H216" s="12"/>
      <c r="I216" s="12"/>
      <c r="J216" s="12"/>
      <c r="K216" s="12"/>
      <c r="L216" s="2"/>
      <c r="M216" s="2"/>
      <c r="N216" s="23"/>
      <c r="O216" s="12"/>
      <c r="P216" s="12"/>
      <c r="Q216" s="12"/>
    </row>
    <row r="217" spans="1:17" ht="15.75" customHeight="1" x14ac:dyDescent="0.3">
      <c r="A217" s="2"/>
      <c r="F217" s="12"/>
      <c r="G217" s="12"/>
      <c r="H217" s="12"/>
      <c r="I217" s="12"/>
      <c r="J217" s="12"/>
      <c r="K217" s="12"/>
      <c r="L217" s="2"/>
      <c r="M217" s="2"/>
      <c r="N217" s="23"/>
      <c r="O217" s="12"/>
      <c r="P217" s="12"/>
      <c r="Q217" s="12"/>
    </row>
    <row r="218" spans="1:17" ht="15.75" customHeight="1" x14ac:dyDescent="0.3">
      <c r="A218" s="2"/>
      <c r="F218" s="12"/>
      <c r="G218" s="12"/>
      <c r="H218" s="12"/>
      <c r="I218" s="12"/>
      <c r="J218" s="12"/>
      <c r="K218" s="12"/>
      <c r="L218" s="2"/>
      <c r="M218" s="2"/>
      <c r="N218" s="23"/>
      <c r="O218" s="12"/>
      <c r="P218" s="12"/>
      <c r="Q218" s="12"/>
    </row>
    <row r="219" spans="1:17" ht="15.75" customHeight="1" x14ac:dyDescent="0.3">
      <c r="A219" s="2"/>
      <c r="F219" s="12"/>
      <c r="G219" s="12"/>
      <c r="H219" s="12"/>
      <c r="I219" s="12"/>
      <c r="J219" s="12"/>
      <c r="K219" s="12"/>
      <c r="L219" s="2"/>
      <c r="M219" s="2"/>
      <c r="N219" s="23"/>
      <c r="O219" s="12"/>
      <c r="P219" s="12"/>
      <c r="Q219" s="12"/>
    </row>
    <row r="220" spans="1:17" ht="15.75" customHeight="1" x14ac:dyDescent="0.3">
      <c r="A220" s="2"/>
      <c r="F220" s="12"/>
      <c r="G220" s="12"/>
      <c r="H220" s="12"/>
      <c r="I220" s="12"/>
      <c r="J220" s="12"/>
      <c r="K220" s="12"/>
      <c r="L220" s="2"/>
      <c r="M220" s="2"/>
      <c r="N220" s="23"/>
      <c r="O220" s="12"/>
      <c r="P220" s="12"/>
      <c r="Q220" s="12"/>
    </row>
    <row r="221" spans="1:17" ht="15.75" customHeight="1" x14ac:dyDescent="0.3">
      <c r="A221" s="2"/>
      <c r="F221" s="12"/>
      <c r="G221" s="12"/>
      <c r="H221" s="12"/>
      <c r="I221" s="12"/>
      <c r="J221" s="12"/>
      <c r="K221" s="12"/>
      <c r="L221" s="2"/>
      <c r="M221" s="2"/>
      <c r="N221" s="23"/>
      <c r="O221" s="12"/>
      <c r="P221" s="12"/>
      <c r="Q221" s="12"/>
    </row>
    <row r="222" spans="1:17" ht="15.75" customHeight="1" x14ac:dyDescent="0.3">
      <c r="A222" s="2"/>
      <c r="F222" s="12"/>
      <c r="G222" s="12"/>
      <c r="H222" s="12"/>
      <c r="I222" s="12"/>
      <c r="J222" s="12"/>
      <c r="K222" s="12"/>
      <c r="L222" s="2"/>
      <c r="M222" s="2"/>
      <c r="N222" s="23"/>
      <c r="O222" s="12"/>
      <c r="P222" s="12"/>
      <c r="Q222" s="12"/>
    </row>
    <row r="223" spans="1:17" ht="15.75" customHeight="1" x14ac:dyDescent="0.3">
      <c r="A223" s="2"/>
      <c r="F223" s="12"/>
      <c r="G223" s="12"/>
      <c r="H223" s="12"/>
      <c r="I223" s="12"/>
      <c r="J223" s="12"/>
      <c r="K223" s="12"/>
      <c r="L223" s="2"/>
      <c r="M223" s="2"/>
      <c r="N223" s="23"/>
      <c r="O223" s="12"/>
      <c r="P223" s="12"/>
      <c r="Q223" s="12"/>
    </row>
    <row r="224" spans="1:17" ht="15.75" customHeight="1" x14ac:dyDescent="0.3">
      <c r="A224" s="2"/>
      <c r="F224" s="12"/>
      <c r="G224" s="12"/>
      <c r="H224" s="12"/>
      <c r="I224" s="12"/>
      <c r="J224" s="12"/>
      <c r="K224" s="12"/>
      <c r="L224" s="2"/>
      <c r="M224" s="2"/>
      <c r="N224" s="23"/>
      <c r="O224" s="12"/>
      <c r="P224" s="12"/>
      <c r="Q224" s="12"/>
    </row>
    <row r="225" spans="1:17" ht="15.75" customHeight="1" x14ac:dyDescent="0.3">
      <c r="A225" s="2"/>
      <c r="F225" s="12"/>
      <c r="G225" s="12"/>
      <c r="H225" s="12"/>
      <c r="I225" s="12"/>
      <c r="J225" s="12"/>
      <c r="K225" s="12"/>
      <c r="L225" s="2"/>
      <c r="M225" s="2"/>
      <c r="N225" s="23"/>
      <c r="O225" s="12"/>
      <c r="P225" s="12"/>
      <c r="Q225" s="12"/>
    </row>
    <row r="226" spans="1:17" ht="15.75" customHeight="1" x14ac:dyDescent="0.3">
      <c r="A226" s="2"/>
      <c r="F226" s="12"/>
      <c r="G226" s="12"/>
      <c r="H226" s="12"/>
      <c r="I226" s="12"/>
      <c r="J226" s="12"/>
      <c r="K226" s="12"/>
      <c r="L226" s="2"/>
      <c r="M226" s="2"/>
      <c r="N226" s="23"/>
      <c r="O226" s="12"/>
      <c r="P226" s="12"/>
      <c r="Q226" s="12"/>
    </row>
    <row r="227" spans="1:17" ht="15.75" customHeight="1" x14ac:dyDescent="0.3">
      <c r="A227" s="2"/>
      <c r="F227" s="12"/>
      <c r="G227" s="12"/>
      <c r="H227" s="12"/>
      <c r="I227" s="12"/>
      <c r="J227" s="12"/>
      <c r="K227" s="12"/>
      <c r="L227" s="2"/>
      <c r="M227" s="2"/>
      <c r="N227" s="23"/>
      <c r="O227" s="12"/>
      <c r="P227" s="12"/>
      <c r="Q227" s="12"/>
    </row>
    <row r="228" spans="1:17" ht="15.75" customHeight="1" x14ac:dyDescent="0.3">
      <c r="A228" s="2"/>
      <c r="F228" s="12"/>
      <c r="G228" s="12"/>
      <c r="H228" s="12"/>
      <c r="I228" s="12"/>
      <c r="J228" s="12"/>
      <c r="K228" s="12"/>
      <c r="L228" s="2"/>
      <c r="M228" s="2"/>
      <c r="N228" s="23"/>
      <c r="O228" s="12"/>
      <c r="P228" s="12"/>
      <c r="Q228" s="12"/>
    </row>
    <row r="229" spans="1:17" ht="15.75" customHeight="1" x14ac:dyDescent="0.3">
      <c r="A229" s="2"/>
      <c r="F229" s="12"/>
      <c r="G229" s="12"/>
      <c r="H229" s="12"/>
      <c r="I229" s="12"/>
      <c r="J229" s="12"/>
      <c r="K229" s="12"/>
      <c r="L229" s="2"/>
      <c r="M229" s="2"/>
      <c r="N229" s="23"/>
      <c r="O229" s="12"/>
      <c r="P229" s="12"/>
      <c r="Q229" s="12"/>
    </row>
    <row r="230" spans="1:17" ht="15.75" customHeight="1" x14ac:dyDescent="0.3">
      <c r="A230" s="2"/>
      <c r="F230" s="12"/>
      <c r="G230" s="12"/>
      <c r="H230" s="12"/>
      <c r="I230" s="12"/>
      <c r="J230" s="12"/>
      <c r="K230" s="12"/>
      <c r="L230" s="2"/>
      <c r="M230" s="2"/>
      <c r="N230" s="23"/>
      <c r="O230" s="12"/>
      <c r="P230" s="12"/>
      <c r="Q230" s="12"/>
    </row>
    <row r="231" spans="1:17" ht="15.75" customHeight="1" x14ac:dyDescent="0.3">
      <c r="A231" s="2"/>
      <c r="F231" s="12"/>
      <c r="G231" s="12"/>
      <c r="H231" s="12"/>
      <c r="I231" s="12"/>
      <c r="J231" s="12"/>
      <c r="K231" s="12"/>
      <c r="L231" s="2"/>
      <c r="M231" s="2"/>
      <c r="N231" s="23"/>
      <c r="O231" s="12"/>
      <c r="P231" s="12"/>
      <c r="Q231" s="12"/>
    </row>
    <row r="232" spans="1:17" ht="15.75" customHeight="1" x14ac:dyDescent="0.3">
      <c r="A232" s="2"/>
      <c r="F232" s="12"/>
      <c r="G232" s="12"/>
      <c r="H232" s="12"/>
      <c r="I232" s="12"/>
      <c r="J232" s="12"/>
      <c r="K232" s="12"/>
      <c r="L232" s="2"/>
      <c r="M232" s="2"/>
      <c r="N232" s="23"/>
      <c r="O232" s="12"/>
      <c r="P232" s="12"/>
      <c r="Q232" s="12"/>
    </row>
    <row r="233" spans="1:17" ht="15.75" customHeight="1" x14ac:dyDescent="0.3">
      <c r="A233" s="2"/>
      <c r="F233" s="12"/>
      <c r="G233" s="12"/>
      <c r="H233" s="12"/>
      <c r="I233" s="12"/>
      <c r="J233" s="12"/>
      <c r="K233" s="12"/>
      <c r="L233" s="2"/>
      <c r="M233" s="2"/>
      <c r="N233" s="23"/>
      <c r="O233" s="12"/>
      <c r="P233" s="12"/>
      <c r="Q233" s="12"/>
    </row>
    <row r="234" spans="1:17" ht="15.75" customHeight="1" x14ac:dyDescent="0.3">
      <c r="A234" s="2"/>
      <c r="F234" s="12"/>
      <c r="G234" s="12"/>
      <c r="H234" s="12"/>
      <c r="I234" s="12"/>
      <c r="J234" s="12"/>
      <c r="K234" s="12"/>
      <c r="L234" s="2"/>
      <c r="M234" s="2"/>
      <c r="N234" s="23"/>
      <c r="O234" s="12"/>
      <c r="P234" s="12"/>
      <c r="Q234" s="12"/>
    </row>
    <row r="235" spans="1:17" ht="15.75" customHeight="1" x14ac:dyDescent="0.3">
      <c r="A235" s="2"/>
      <c r="F235" s="12"/>
      <c r="G235" s="12"/>
      <c r="H235" s="12"/>
      <c r="I235" s="12"/>
      <c r="J235" s="12"/>
      <c r="K235" s="12"/>
      <c r="L235" s="2"/>
      <c r="M235" s="2"/>
      <c r="N235" s="23"/>
      <c r="O235" s="12"/>
      <c r="P235" s="12"/>
      <c r="Q235" s="12"/>
    </row>
    <row r="236" spans="1:17" ht="15.75" customHeight="1" x14ac:dyDescent="0.3">
      <c r="A236" s="2"/>
      <c r="F236" s="12"/>
      <c r="G236" s="12"/>
      <c r="H236" s="12"/>
      <c r="I236" s="12"/>
      <c r="J236" s="12"/>
      <c r="K236" s="12"/>
      <c r="L236" s="2"/>
      <c r="M236" s="2"/>
      <c r="N236" s="23"/>
      <c r="O236" s="12"/>
      <c r="P236" s="12"/>
      <c r="Q236" s="12"/>
    </row>
    <row r="237" spans="1:17" ht="15.75" customHeight="1" x14ac:dyDescent="0.3">
      <c r="A237" s="2"/>
      <c r="F237" s="12"/>
      <c r="G237" s="12"/>
      <c r="H237" s="12"/>
      <c r="I237" s="12"/>
      <c r="J237" s="12"/>
      <c r="K237" s="12"/>
      <c r="L237" s="2"/>
      <c r="M237" s="2"/>
      <c r="N237" s="23"/>
      <c r="O237" s="12"/>
      <c r="P237" s="12"/>
      <c r="Q237" s="12"/>
    </row>
    <row r="238" spans="1:17" ht="15.75" customHeight="1" x14ac:dyDescent="0.3">
      <c r="A238" s="2"/>
      <c r="F238" s="12"/>
      <c r="G238" s="12"/>
      <c r="H238" s="12"/>
      <c r="I238" s="12"/>
      <c r="J238" s="12"/>
      <c r="K238" s="12"/>
      <c r="L238" s="2"/>
      <c r="M238" s="2"/>
      <c r="N238" s="23"/>
      <c r="O238" s="12"/>
      <c r="P238" s="12"/>
      <c r="Q238" s="12"/>
    </row>
    <row r="239" spans="1:17" ht="15.75" customHeight="1" x14ac:dyDescent="0.3">
      <c r="A239" s="2"/>
      <c r="F239" s="12"/>
      <c r="G239" s="12"/>
      <c r="H239" s="12"/>
      <c r="I239" s="12"/>
      <c r="J239" s="12"/>
      <c r="K239" s="12"/>
      <c r="L239" s="2"/>
      <c r="M239" s="2"/>
      <c r="N239" s="23"/>
      <c r="O239" s="12"/>
      <c r="P239" s="12"/>
      <c r="Q239" s="12"/>
    </row>
    <row r="240" spans="1:17" ht="15.75" customHeight="1" x14ac:dyDescent="0.3">
      <c r="A240" s="2"/>
      <c r="F240" s="12"/>
      <c r="G240" s="12"/>
      <c r="H240" s="12"/>
      <c r="I240" s="12"/>
      <c r="J240" s="12"/>
      <c r="K240" s="12"/>
      <c r="L240" s="2"/>
      <c r="M240" s="2"/>
      <c r="N240" s="23"/>
      <c r="O240" s="12"/>
      <c r="P240" s="12"/>
      <c r="Q240" s="12"/>
    </row>
    <row r="241" spans="1:17" ht="15.75" customHeight="1" x14ac:dyDescent="0.3">
      <c r="A241" s="2"/>
      <c r="F241" s="12"/>
      <c r="G241" s="12"/>
      <c r="H241" s="12"/>
      <c r="I241" s="12"/>
      <c r="J241" s="12"/>
      <c r="K241" s="12"/>
      <c r="L241" s="2"/>
      <c r="M241" s="2"/>
      <c r="N241" s="23"/>
      <c r="O241" s="12"/>
      <c r="P241" s="12"/>
      <c r="Q241" s="12"/>
    </row>
    <row r="242" spans="1:17" ht="15.75" customHeight="1" x14ac:dyDescent="0.3">
      <c r="A242" s="2"/>
      <c r="F242" s="12"/>
      <c r="G242" s="12"/>
      <c r="H242" s="12"/>
      <c r="I242" s="12"/>
      <c r="J242" s="12"/>
      <c r="K242" s="12"/>
      <c r="L242" s="2"/>
      <c r="M242" s="2"/>
      <c r="N242" s="23"/>
      <c r="O242" s="12"/>
      <c r="P242" s="12"/>
      <c r="Q242" s="12"/>
    </row>
    <row r="243" spans="1:17" ht="15.75" customHeight="1" x14ac:dyDescent="0.3">
      <c r="A243" s="2"/>
      <c r="F243" s="12"/>
      <c r="G243" s="12"/>
      <c r="H243" s="12"/>
      <c r="I243" s="12"/>
      <c r="J243" s="12"/>
      <c r="K243" s="12"/>
      <c r="L243" s="2"/>
      <c r="M243" s="2"/>
      <c r="N243" s="23"/>
      <c r="O243" s="12"/>
      <c r="P243" s="12"/>
      <c r="Q243" s="12"/>
    </row>
    <row r="244" spans="1:17" ht="15.75" customHeight="1" x14ac:dyDescent="0.3">
      <c r="A244" s="2"/>
      <c r="F244" s="12"/>
      <c r="G244" s="12"/>
      <c r="H244" s="12"/>
      <c r="I244" s="12"/>
      <c r="J244" s="12"/>
      <c r="K244" s="12"/>
      <c r="L244" s="2"/>
      <c r="M244" s="2"/>
      <c r="N244" s="23"/>
      <c r="O244" s="12"/>
      <c r="P244" s="12"/>
      <c r="Q244" s="12"/>
    </row>
    <row r="245" spans="1:17" ht="15.75" customHeight="1" x14ac:dyDescent="0.3">
      <c r="A245" s="2"/>
      <c r="F245" s="12"/>
      <c r="G245" s="12"/>
      <c r="H245" s="12"/>
      <c r="I245" s="12"/>
      <c r="J245" s="12"/>
      <c r="K245" s="12"/>
      <c r="L245" s="2"/>
      <c r="M245" s="2"/>
      <c r="N245" s="23"/>
      <c r="O245" s="12"/>
      <c r="P245" s="12"/>
      <c r="Q245" s="12"/>
    </row>
    <row r="246" spans="1:17" ht="15.75" customHeight="1" x14ac:dyDescent="0.3">
      <c r="A246" s="2"/>
      <c r="F246" s="12"/>
      <c r="G246" s="12"/>
      <c r="H246" s="12"/>
      <c r="I246" s="12"/>
      <c r="J246" s="12"/>
      <c r="K246" s="12"/>
      <c r="L246" s="2"/>
      <c r="M246" s="2"/>
      <c r="N246" s="23"/>
      <c r="O246" s="12"/>
      <c r="P246" s="12"/>
      <c r="Q246" s="12"/>
    </row>
    <row r="247" spans="1:17" ht="15.75" customHeight="1" x14ac:dyDescent="0.3">
      <c r="A247" s="2"/>
      <c r="F247" s="12"/>
      <c r="G247" s="12"/>
      <c r="H247" s="12"/>
      <c r="I247" s="12"/>
      <c r="J247" s="12"/>
      <c r="K247" s="12"/>
      <c r="L247" s="2"/>
      <c r="M247" s="2"/>
      <c r="N247" s="23"/>
      <c r="O247" s="12"/>
      <c r="P247" s="12"/>
      <c r="Q247" s="12"/>
    </row>
    <row r="248" spans="1:17" ht="15.75" customHeight="1" x14ac:dyDescent="0.3">
      <c r="A248" s="2"/>
      <c r="F248" s="12"/>
      <c r="G248" s="12"/>
      <c r="H248" s="12"/>
      <c r="I248" s="12"/>
      <c r="J248" s="12"/>
      <c r="K248" s="12"/>
      <c r="L248" s="2"/>
      <c r="M248" s="2"/>
      <c r="N248" s="23"/>
      <c r="O248" s="12"/>
      <c r="P248" s="12"/>
      <c r="Q248" s="12"/>
    </row>
    <row r="249" spans="1:17" ht="15.75" customHeight="1" x14ac:dyDescent="0.3">
      <c r="A249" s="2"/>
      <c r="F249" s="12"/>
      <c r="G249" s="12"/>
      <c r="H249" s="12"/>
      <c r="I249" s="12"/>
      <c r="J249" s="12"/>
      <c r="K249" s="12"/>
      <c r="L249" s="2"/>
      <c r="M249" s="2"/>
      <c r="N249" s="23"/>
      <c r="O249" s="12"/>
      <c r="P249" s="12"/>
      <c r="Q249" s="12"/>
    </row>
    <row r="250" spans="1:17" ht="15.75" customHeight="1" x14ac:dyDescent="0.3">
      <c r="A250" s="2"/>
      <c r="F250" s="12"/>
      <c r="G250" s="12"/>
      <c r="H250" s="12"/>
      <c r="I250" s="12"/>
      <c r="J250" s="12"/>
      <c r="K250" s="12"/>
      <c r="L250" s="2"/>
      <c r="M250" s="2"/>
      <c r="N250" s="23"/>
      <c r="O250" s="12"/>
      <c r="P250" s="12"/>
      <c r="Q250" s="12"/>
    </row>
    <row r="251" spans="1:17" ht="15.75" customHeight="1" x14ac:dyDescent="0.3">
      <c r="A251" s="2"/>
      <c r="F251" s="12"/>
      <c r="G251" s="12"/>
      <c r="H251" s="12"/>
      <c r="I251" s="12"/>
      <c r="J251" s="12"/>
      <c r="K251" s="12"/>
      <c r="L251" s="2"/>
      <c r="M251" s="2"/>
      <c r="N251" s="23"/>
      <c r="O251" s="12"/>
      <c r="P251" s="12"/>
      <c r="Q251" s="12"/>
    </row>
    <row r="252" spans="1:17" ht="15.75" customHeight="1" x14ac:dyDescent="0.3">
      <c r="A252" s="2"/>
      <c r="F252" s="12"/>
      <c r="G252" s="12"/>
      <c r="H252" s="12"/>
      <c r="I252" s="12"/>
      <c r="J252" s="12"/>
      <c r="K252" s="12"/>
      <c r="L252" s="2"/>
      <c r="M252" s="2"/>
      <c r="N252" s="23"/>
      <c r="O252" s="12"/>
      <c r="P252" s="12"/>
      <c r="Q252" s="12"/>
    </row>
    <row r="253" spans="1:17" ht="15.75" customHeight="1" x14ac:dyDescent="0.3">
      <c r="A253" s="2"/>
      <c r="F253" s="12"/>
      <c r="G253" s="12"/>
      <c r="H253" s="12"/>
      <c r="I253" s="12"/>
      <c r="J253" s="12"/>
      <c r="K253" s="12"/>
      <c r="L253" s="2"/>
      <c r="M253" s="2"/>
      <c r="N253" s="23"/>
      <c r="O253" s="12"/>
      <c r="P253" s="12"/>
      <c r="Q253" s="12"/>
    </row>
    <row r="254" spans="1:17" ht="15.75" customHeight="1" x14ac:dyDescent="0.3">
      <c r="A254" s="2"/>
      <c r="F254" s="12"/>
      <c r="G254" s="12"/>
      <c r="H254" s="12"/>
      <c r="I254" s="12"/>
      <c r="J254" s="12"/>
      <c r="K254" s="12"/>
      <c r="L254" s="2"/>
      <c r="M254" s="2"/>
      <c r="N254" s="23"/>
      <c r="O254" s="12"/>
      <c r="P254" s="12"/>
      <c r="Q254" s="12"/>
    </row>
    <row r="255" spans="1:17" ht="15.75" customHeight="1" x14ac:dyDescent="0.3">
      <c r="A255" s="2"/>
      <c r="F255" s="12"/>
      <c r="G255" s="12"/>
      <c r="H255" s="12"/>
      <c r="I255" s="12"/>
      <c r="J255" s="12"/>
      <c r="K255" s="12"/>
      <c r="L255" s="2"/>
      <c r="M255" s="2"/>
      <c r="N255" s="23"/>
      <c r="O255" s="12"/>
      <c r="P255" s="12"/>
      <c r="Q255" s="12"/>
    </row>
    <row r="256" spans="1:17" ht="15.75" customHeight="1" x14ac:dyDescent="0.3">
      <c r="A256" s="2"/>
      <c r="F256" s="12"/>
      <c r="G256" s="12"/>
      <c r="H256" s="12"/>
      <c r="I256" s="12"/>
      <c r="J256" s="12"/>
      <c r="K256" s="12"/>
      <c r="L256" s="2"/>
      <c r="M256" s="2"/>
      <c r="N256" s="23"/>
      <c r="O256" s="12"/>
      <c r="P256" s="12"/>
      <c r="Q256" s="12"/>
    </row>
    <row r="257" spans="1:17" ht="15.75" customHeight="1" x14ac:dyDescent="0.3">
      <c r="A257" s="2"/>
      <c r="F257" s="12"/>
      <c r="G257" s="12"/>
      <c r="H257" s="12"/>
      <c r="I257" s="12"/>
      <c r="J257" s="12"/>
      <c r="K257" s="12"/>
      <c r="L257" s="2"/>
      <c r="M257" s="2"/>
      <c r="N257" s="23"/>
      <c r="O257" s="12"/>
      <c r="P257" s="12"/>
      <c r="Q257" s="12"/>
    </row>
    <row r="258" spans="1:17" ht="15.75" customHeight="1" x14ac:dyDescent="0.3">
      <c r="A258" s="2"/>
      <c r="F258" s="12"/>
      <c r="G258" s="12"/>
      <c r="H258" s="12"/>
      <c r="I258" s="12"/>
      <c r="J258" s="12"/>
      <c r="K258" s="12"/>
      <c r="L258" s="2"/>
      <c r="M258" s="2"/>
      <c r="N258" s="23"/>
      <c r="O258" s="12"/>
      <c r="P258" s="12"/>
      <c r="Q258" s="12"/>
    </row>
    <row r="259" spans="1:17" ht="15.75" customHeight="1" x14ac:dyDescent="0.3">
      <c r="A259" s="2"/>
      <c r="F259" s="12"/>
      <c r="G259" s="12"/>
      <c r="H259" s="12"/>
      <c r="I259" s="12"/>
      <c r="J259" s="12"/>
      <c r="K259" s="12"/>
      <c r="L259" s="2"/>
      <c r="M259" s="2"/>
      <c r="N259" s="23"/>
      <c r="O259" s="12"/>
      <c r="P259" s="12"/>
      <c r="Q259" s="12"/>
    </row>
    <row r="260" spans="1:17" ht="15.75" customHeight="1" x14ac:dyDescent="0.3">
      <c r="A260" s="2"/>
      <c r="F260" s="12"/>
      <c r="G260" s="12"/>
      <c r="H260" s="12"/>
      <c r="I260" s="12"/>
      <c r="J260" s="12"/>
      <c r="K260" s="12"/>
      <c r="L260" s="2"/>
      <c r="M260" s="2"/>
      <c r="N260" s="23"/>
      <c r="O260" s="12"/>
      <c r="P260" s="12"/>
      <c r="Q260" s="12"/>
    </row>
    <row r="261" spans="1:17" ht="15.75" customHeight="1" x14ac:dyDescent="0.3">
      <c r="A261" s="2"/>
      <c r="F261" s="12"/>
      <c r="G261" s="12"/>
      <c r="H261" s="12"/>
      <c r="I261" s="12"/>
      <c r="J261" s="12"/>
      <c r="K261" s="12"/>
      <c r="L261" s="2"/>
      <c r="M261" s="2"/>
      <c r="N261" s="23"/>
      <c r="O261" s="12"/>
      <c r="P261" s="12"/>
      <c r="Q261" s="12"/>
    </row>
    <row r="262" spans="1:17" ht="15.75" customHeight="1" x14ac:dyDescent="0.3">
      <c r="A262" s="2"/>
      <c r="F262" s="12"/>
      <c r="G262" s="12"/>
      <c r="H262" s="12"/>
      <c r="I262" s="12"/>
      <c r="J262" s="12"/>
      <c r="K262" s="12"/>
      <c r="L262" s="2"/>
      <c r="M262" s="2"/>
      <c r="N262" s="23"/>
      <c r="O262" s="12"/>
      <c r="P262" s="12"/>
      <c r="Q262" s="12"/>
    </row>
    <row r="263" spans="1:17" ht="15.75" customHeight="1" x14ac:dyDescent="0.3">
      <c r="A263" s="2"/>
      <c r="F263" s="12"/>
      <c r="G263" s="12"/>
      <c r="H263" s="12"/>
      <c r="I263" s="12"/>
      <c r="J263" s="12"/>
      <c r="K263" s="12"/>
      <c r="L263" s="2"/>
      <c r="M263" s="2"/>
      <c r="N263" s="23"/>
      <c r="O263" s="12"/>
      <c r="P263" s="12"/>
      <c r="Q263" s="12"/>
    </row>
    <row r="264" spans="1:17" ht="15.75" customHeight="1" x14ac:dyDescent="0.3">
      <c r="A264" s="2"/>
      <c r="F264" s="12"/>
      <c r="G264" s="12"/>
      <c r="H264" s="12"/>
      <c r="I264" s="12"/>
      <c r="J264" s="12"/>
      <c r="K264" s="12"/>
      <c r="L264" s="2"/>
      <c r="M264" s="2"/>
      <c r="N264" s="23"/>
      <c r="O264" s="12"/>
      <c r="P264" s="12"/>
      <c r="Q264" s="12"/>
    </row>
    <row r="265" spans="1:17" ht="15.75" customHeight="1" x14ac:dyDescent="0.3">
      <c r="A265" s="2"/>
      <c r="F265" s="12"/>
      <c r="G265" s="12"/>
      <c r="H265" s="12"/>
      <c r="I265" s="12"/>
      <c r="J265" s="12"/>
      <c r="K265" s="12"/>
      <c r="L265" s="2"/>
      <c r="M265" s="2"/>
      <c r="N265" s="23"/>
      <c r="O265" s="12"/>
      <c r="P265" s="12"/>
      <c r="Q265" s="12"/>
    </row>
    <row r="266" spans="1:17" ht="15.75" customHeight="1" x14ac:dyDescent="0.3">
      <c r="A266" s="2"/>
      <c r="F266" s="12"/>
      <c r="G266" s="12"/>
      <c r="H266" s="12"/>
      <c r="I266" s="12"/>
      <c r="J266" s="12"/>
      <c r="K266" s="12"/>
      <c r="L266" s="2"/>
      <c r="M266" s="2"/>
      <c r="N266" s="23"/>
      <c r="O266" s="12"/>
      <c r="P266" s="12"/>
      <c r="Q266" s="12"/>
    </row>
    <row r="267" spans="1:17" ht="15.75" customHeight="1" x14ac:dyDescent="0.3">
      <c r="A267" s="2"/>
      <c r="F267" s="12"/>
      <c r="G267" s="12"/>
      <c r="H267" s="12"/>
      <c r="I267" s="12"/>
      <c r="J267" s="12"/>
      <c r="K267" s="12"/>
      <c r="L267" s="2"/>
      <c r="M267" s="2"/>
      <c r="N267" s="23"/>
      <c r="O267" s="12"/>
      <c r="P267" s="12"/>
      <c r="Q267" s="12"/>
    </row>
    <row r="268" spans="1:17" ht="15.75" customHeight="1" x14ac:dyDescent="0.3">
      <c r="A268" s="2"/>
      <c r="F268" s="12"/>
      <c r="G268" s="12"/>
      <c r="H268" s="12"/>
      <c r="I268" s="12"/>
      <c r="J268" s="12"/>
      <c r="K268" s="12"/>
      <c r="L268" s="2"/>
      <c r="M268" s="2"/>
      <c r="N268" s="23"/>
      <c r="O268" s="12"/>
      <c r="P268" s="12"/>
      <c r="Q268" s="12"/>
    </row>
    <row r="269" spans="1:17" ht="15.75" customHeight="1" x14ac:dyDescent="0.3">
      <c r="A269" s="2"/>
      <c r="F269" s="12"/>
      <c r="G269" s="12"/>
      <c r="H269" s="12"/>
      <c r="I269" s="12"/>
      <c r="J269" s="12"/>
      <c r="K269" s="12"/>
      <c r="L269" s="2"/>
      <c r="M269" s="2"/>
      <c r="N269" s="23"/>
      <c r="O269" s="12"/>
      <c r="P269" s="12"/>
      <c r="Q269" s="12"/>
    </row>
    <row r="270" spans="1:17" ht="15.75" customHeight="1" x14ac:dyDescent="0.3">
      <c r="A270" s="2"/>
      <c r="F270" s="12"/>
      <c r="G270" s="12"/>
      <c r="H270" s="12"/>
      <c r="I270" s="12"/>
      <c r="J270" s="12"/>
      <c r="K270" s="12"/>
      <c r="L270" s="2"/>
      <c r="M270" s="2"/>
      <c r="N270" s="23"/>
      <c r="O270" s="12"/>
      <c r="P270" s="12"/>
      <c r="Q270" s="12"/>
    </row>
    <row r="271" spans="1:17" ht="15.75" customHeight="1" x14ac:dyDescent="0.3">
      <c r="A271" s="2"/>
      <c r="F271" s="12"/>
      <c r="G271" s="12"/>
      <c r="H271" s="12"/>
      <c r="I271" s="12"/>
      <c r="J271" s="12"/>
      <c r="K271" s="12"/>
      <c r="L271" s="2"/>
      <c r="M271" s="2"/>
      <c r="N271" s="23"/>
      <c r="O271" s="12"/>
      <c r="P271" s="12"/>
      <c r="Q271" s="12"/>
    </row>
    <row r="272" spans="1:17" ht="15.75" customHeight="1" x14ac:dyDescent="0.3">
      <c r="A272" s="2"/>
      <c r="F272" s="12"/>
      <c r="G272" s="12"/>
      <c r="H272" s="12"/>
      <c r="I272" s="12"/>
      <c r="J272" s="12"/>
      <c r="K272" s="12"/>
      <c r="L272" s="2"/>
      <c r="M272" s="2"/>
      <c r="N272" s="23"/>
      <c r="O272" s="12"/>
      <c r="P272" s="12"/>
      <c r="Q272" s="12"/>
    </row>
    <row r="273" spans="1:17" ht="15.75" customHeight="1" x14ac:dyDescent="0.3">
      <c r="A273" s="2"/>
      <c r="F273" s="12"/>
      <c r="G273" s="12"/>
      <c r="H273" s="12"/>
      <c r="I273" s="12"/>
      <c r="J273" s="12"/>
      <c r="K273" s="12"/>
      <c r="L273" s="2"/>
      <c r="M273" s="2"/>
      <c r="N273" s="23"/>
      <c r="O273" s="12"/>
      <c r="P273" s="12"/>
      <c r="Q273" s="12"/>
    </row>
    <row r="274" spans="1:17" ht="15.75" customHeight="1" x14ac:dyDescent="0.3">
      <c r="A274" s="2"/>
      <c r="F274" s="12"/>
      <c r="G274" s="12"/>
      <c r="H274" s="12"/>
      <c r="I274" s="12"/>
      <c r="J274" s="12"/>
      <c r="K274" s="12"/>
      <c r="L274" s="2"/>
      <c r="M274" s="2"/>
      <c r="N274" s="23"/>
      <c r="O274" s="12"/>
      <c r="P274" s="12"/>
      <c r="Q274" s="12"/>
    </row>
    <row r="275" spans="1:17" ht="15.75" customHeight="1" x14ac:dyDescent="0.3">
      <c r="A275" s="2"/>
      <c r="F275" s="12"/>
      <c r="G275" s="12"/>
      <c r="H275" s="12"/>
      <c r="I275" s="12"/>
      <c r="J275" s="12"/>
      <c r="K275" s="12"/>
      <c r="L275" s="2"/>
      <c r="M275" s="2"/>
      <c r="N275" s="23"/>
      <c r="O275" s="12"/>
      <c r="P275" s="12"/>
      <c r="Q275" s="12"/>
    </row>
    <row r="276" spans="1:17" ht="15.75" customHeight="1" x14ac:dyDescent="0.3">
      <c r="A276" s="2"/>
      <c r="F276" s="12"/>
      <c r="G276" s="12"/>
      <c r="H276" s="12"/>
      <c r="I276" s="12"/>
      <c r="J276" s="12"/>
      <c r="K276" s="12"/>
      <c r="L276" s="2"/>
      <c r="M276" s="2"/>
      <c r="N276" s="23"/>
      <c r="O276" s="12"/>
      <c r="P276" s="12"/>
      <c r="Q276" s="12"/>
    </row>
    <row r="277" spans="1:17" ht="15.75" customHeight="1" x14ac:dyDescent="0.3">
      <c r="A277" s="2"/>
      <c r="F277" s="12"/>
      <c r="G277" s="12"/>
      <c r="H277" s="12"/>
      <c r="I277" s="12"/>
      <c r="J277" s="12"/>
      <c r="K277" s="12"/>
      <c r="L277" s="2"/>
      <c r="M277" s="2"/>
      <c r="N277" s="23"/>
      <c r="O277" s="12"/>
      <c r="P277" s="12"/>
      <c r="Q277" s="12"/>
    </row>
    <row r="278" spans="1:17" ht="15.75" customHeight="1" x14ac:dyDescent="0.3">
      <c r="A278" s="2"/>
      <c r="F278" s="12"/>
      <c r="G278" s="12"/>
      <c r="H278" s="12"/>
      <c r="I278" s="12"/>
      <c r="J278" s="12"/>
      <c r="K278" s="12"/>
      <c r="L278" s="2"/>
      <c r="M278" s="2"/>
      <c r="N278" s="23"/>
      <c r="O278" s="12"/>
      <c r="P278" s="12"/>
      <c r="Q278" s="12"/>
    </row>
    <row r="279" spans="1:17" ht="15.75" customHeight="1" x14ac:dyDescent="0.3">
      <c r="A279" s="2"/>
      <c r="F279" s="12"/>
      <c r="G279" s="12"/>
      <c r="H279" s="12"/>
      <c r="I279" s="12"/>
      <c r="J279" s="12"/>
      <c r="K279" s="12"/>
      <c r="L279" s="2"/>
      <c r="M279" s="2"/>
      <c r="N279" s="23"/>
      <c r="O279" s="12"/>
      <c r="P279" s="12"/>
      <c r="Q279" s="12"/>
    </row>
    <row r="280" spans="1:17" ht="15.75" customHeight="1" x14ac:dyDescent="0.3">
      <c r="A280" s="2"/>
      <c r="F280" s="12"/>
      <c r="G280" s="12"/>
      <c r="H280" s="12"/>
      <c r="I280" s="12"/>
      <c r="J280" s="12"/>
      <c r="K280" s="12"/>
      <c r="L280" s="2"/>
      <c r="M280" s="2"/>
      <c r="N280" s="23"/>
      <c r="O280" s="12"/>
      <c r="P280" s="12"/>
      <c r="Q280" s="12"/>
    </row>
    <row r="281" spans="1:17" ht="15.75" customHeight="1" x14ac:dyDescent="0.3">
      <c r="A281" s="2"/>
      <c r="F281" s="12"/>
      <c r="G281" s="12"/>
      <c r="H281" s="12"/>
      <c r="I281" s="12"/>
      <c r="J281" s="12"/>
      <c r="K281" s="12"/>
      <c r="L281" s="2"/>
      <c r="M281" s="2"/>
      <c r="N281" s="23"/>
      <c r="O281" s="12"/>
      <c r="P281" s="12"/>
      <c r="Q281" s="12"/>
    </row>
    <row r="282" spans="1:17" ht="15.75" customHeight="1" x14ac:dyDescent="0.3">
      <c r="A282" s="2"/>
      <c r="F282" s="12"/>
      <c r="G282" s="12"/>
      <c r="H282" s="12"/>
      <c r="I282" s="12"/>
      <c r="J282" s="12"/>
      <c r="K282" s="12"/>
      <c r="L282" s="2"/>
      <c r="M282" s="2"/>
      <c r="N282" s="23"/>
      <c r="O282" s="12"/>
      <c r="P282" s="12"/>
      <c r="Q282" s="12"/>
    </row>
    <row r="283" spans="1:17" ht="15.75" customHeight="1" x14ac:dyDescent="0.3">
      <c r="A283" s="2"/>
      <c r="F283" s="12"/>
      <c r="G283" s="12"/>
      <c r="H283" s="12"/>
      <c r="I283" s="12"/>
      <c r="J283" s="12"/>
      <c r="K283" s="12"/>
      <c r="L283" s="2"/>
      <c r="M283" s="2"/>
      <c r="N283" s="23"/>
      <c r="O283" s="12"/>
      <c r="P283" s="12"/>
      <c r="Q283" s="12"/>
    </row>
    <row r="284" spans="1:17" ht="15.75" customHeight="1" x14ac:dyDescent="0.3">
      <c r="A284" s="2"/>
      <c r="F284" s="12"/>
      <c r="G284" s="12"/>
      <c r="H284" s="12"/>
      <c r="I284" s="12"/>
      <c r="J284" s="12"/>
      <c r="K284" s="12"/>
      <c r="L284" s="2"/>
      <c r="M284" s="2"/>
      <c r="N284" s="23"/>
      <c r="O284" s="12"/>
      <c r="P284" s="12"/>
      <c r="Q284" s="12"/>
    </row>
    <row r="285" spans="1:17" ht="15.75" customHeight="1" x14ac:dyDescent="0.3">
      <c r="A285" s="2"/>
      <c r="F285" s="12"/>
      <c r="G285" s="12"/>
      <c r="H285" s="12"/>
      <c r="I285" s="12"/>
      <c r="J285" s="12"/>
      <c r="K285" s="12"/>
      <c r="L285" s="2"/>
      <c r="M285" s="2"/>
      <c r="N285" s="23"/>
      <c r="O285" s="12"/>
      <c r="P285" s="12"/>
      <c r="Q285" s="12"/>
    </row>
    <row r="286" spans="1:17" ht="15.75" customHeight="1" x14ac:dyDescent="0.3">
      <c r="A286" s="2"/>
      <c r="F286" s="12"/>
      <c r="G286" s="12"/>
      <c r="H286" s="12"/>
      <c r="I286" s="12"/>
      <c r="J286" s="12"/>
      <c r="K286" s="12"/>
      <c r="L286" s="2"/>
      <c r="M286" s="2"/>
      <c r="N286" s="23"/>
      <c r="O286" s="12"/>
      <c r="P286" s="12"/>
      <c r="Q286" s="12"/>
    </row>
    <row r="287" spans="1:17" ht="15.75" customHeight="1" x14ac:dyDescent="0.3">
      <c r="A287" s="2"/>
      <c r="F287" s="12"/>
      <c r="G287" s="12"/>
      <c r="H287" s="12"/>
      <c r="I287" s="12"/>
      <c r="J287" s="12"/>
      <c r="K287" s="12"/>
      <c r="L287" s="2"/>
      <c r="M287" s="2"/>
      <c r="N287" s="23"/>
      <c r="O287" s="12"/>
      <c r="P287" s="12"/>
      <c r="Q287" s="12"/>
    </row>
    <row r="288" spans="1:17" ht="15.75" customHeight="1" x14ac:dyDescent="0.3">
      <c r="A288" s="2"/>
      <c r="F288" s="12"/>
      <c r="G288" s="12"/>
      <c r="H288" s="12"/>
      <c r="I288" s="12"/>
      <c r="J288" s="12"/>
      <c r="K288" s="12"/>
      <c r="L288" s="2"/>
      <c r="M288" s="2"/>
      <c r="N288" s="23"/>
      <c r="O288" s="12"/>
      <c r="P288" s="12"/>
      <c r="Q288" s="12"/>
    </row>
    <row r="289" spans="1:17" ht="15.75" customHeight="1" x14ac:dyDescent="0.3">
      <c r="A289" s="2"/>
      <c r="F289" s="12"/>
      <c r="G289" s="12"/>
      <c r="H289" s="12"/>
      <c r="I289" s="12"/>
      <c r="J289" s="12"/>
      <c r="K289" s="12"/>
      <c r="L289" s="2"/>
      <c r="M289" s="2"/>
      <c r="N289" s="23"/>
      <c r="O289" s="12"/>
      <c r="P289" s="12"/>
      <c r="Q289" s="12"/>
    </row>
    <row r="290" spans="1:17" ht="15.75" customHeight="1" x14ac:dyDescent="0.3">
      <c r="A290" s="2"/>
      <c r="F290" s="12"/>
      <c r="G290" s="12"/>
      <c r="H290" s="12"/>
      <c r="I290" s="12"/>
      <c r="J290" s="12"/>
      <c r="K290" s="12"/>
      <c r="L290" s="2"/>
      <c r="M290" s="2"/>
      <c r="N290" s="23"/>
      <c r="O290" s="12"/>
      <c r="P290" s="12"/>
      <c r="Q290" s="12"/>
    </row>
    <row r="291" spans="1:17" ht="15.75" customHeight="1" x14ac:dyDescent="0.3">
      <c r="A291" s="2"/>
      <c r="F291" s="12"/>
      <c r="G291" s="12"/>
      <c r="H291" s="12"/>
      <c r="I291" s="12"/>
      <c r="J291" s="12"/>
      <c r="K291" s="12"/>
      <c r="L291" s="2"/>
      <c r="M291" s="2"/>
      <c r="N291" s="23"/>
      <c r="O291" s="12"/>
      <c r="P291" s="12"/>
      <c r="Q291" s="12"/>
    </row>
    <row r="292" spans="1:17" ht="15.75" customHeight="1" x14ac:dyDescent="0.3">
      <c r="A292" s="2"/>
      <c r="F292" s="12"/>
      <c r="G292" s="12"/>
      <c r="H292" s="12"/>
      <c r="I292" s="12"/>
      <c r="J292" s="12"/>
      <c r="K292" s="12"/>
      <c r="L292" s="2"/>
      <c r="M292" s="2"/>
      <c r="N292" s="23"/>
      <c r="O292" s="12"/>
      <c r="P292" s="12"/>
      <c r="Q292" s="12"/>
    </row>
    <row r="293" spans="1:17" ht="15.75" customHeight="1" x14ac:dyDescent="0.3">
      <c r="A293" s="2"/>
      <c r="F293" s="12"/>
      <c r="G293" s="12"/>
      <c r="H293" s="12"/>
      <c r="I293" s="12"/>
      <c r="J293" s="12"/>
      <c r="K293" s="12"/>
      <c r="L293" s="2"/>
      <c r="M293" s="2"/>
      <c r="N293" s="23"/>
      <c r="O293" s="12"/>
      <c r="P293" s="12"/>
      <c r="Q293" s="12"/>
    </row>
    <row r="294" spans="1:17" ht="15.75" customHeight="1" x14ac:dyDescent="0.3">
      <c r="A294" s="2"/>
      <c r="F294" s="12"/>
      <c r="G294" s="12"/>
      <c r="H294" s="12"/>
      <c r="I294" s="12"/>
      <c r="J294" s="12"/>
      <c r="K294" s="12"/>
      <c r="L294" s="2"/>
      <c r="M294" s="2"/>
      <c r="N294" s="23"/>
      <c r="O294" s="12"/>
      <c r="P294" s="12"/>
      <c r="Q294" s="12"/>
    </row>
    <row r="295" spans="1:17" ht="15.75" customHeight="1" x14ac:dyDescent="0.3">
      <c r="A295" s="2"/>
      <c r="F295" s="12"/>
      <c r="G295" s="12"/>
      <c r="H295" s="12"/>
      <c r="I295" s="12"/>
      <c r="J295" s="12"/>
      <c r="K295" s="12"/>
      <c r="L295" s="2"/>
      <c r="M295" s="2"/>
      <c r="N295" s="23"/>
      <c r="O295" s="12"/>
      <c r="P295" s="12"/>
      <c r="Q295" s="12"/>
    </row>
    <row r="296" spans="1:17" ht="15.75" customHeight="1" x14ac:dyDescent="0.3">
      <c r="A296" s="2"/>
      <c r="F296" s="12"/>
      <c r="G296" s="12"/>
      <c r="H296" s="12"/>
      <c r="I296" s="12"/>
      <c r="J296" s="12"/>
      <c r="K296" s="12"/>
      <c r="L296" s="2"/>
      <c r="M296" s="2"/>
      <c r="N296" s="23"/>
      <c r="O296" s="12"/>
      <c r="P296" s="12"/>
      <c r="Q296" s="12"/>
    </row>
    <row r="297" spans="1:17" ht="15.75" customHeight="1" x14ac:dyDescent="0.3">
      <c r="A297" s="2"/>
      <c r="F297" s="12"/>
      <c r="G297" s="12"/>
      <c r="H297" s="12"/>
      <c r="I297" s="12"/>
      <c r="J297" s="12"/>
      <c r="K297" s="12"/>
      <c r="L297" s="2"/>
      <c r="M297" s="2"/>
      <c r="N297" s="23"/>
      <c r="O297" s="12"/>
      <c r="P297" s="12"/>
      <c r="Q297" s="12"/>
    </row>
    <row r="298" spans="1:17" ht="15.75" customHeight="1" x14ac:dyDescent="0.3">
      <c r="A298" s="2"/>
      <c r="F298" s="12"/>
      <c r="G298" s="12"/>
      <c r="H298" s="12"/>
      <c r="I298" s="12"/>
      <c r="J298" s="12"/>
      <c r="K298" s="12"/>
      <c r="L298" s="2"/>
      <c r="M298" s="2"/>
      <c r="N298" s="23"/>
      <c r="O298" s="12"/>
      <c r="P298" s="12"/>
      <c r="Q298" s="12"/>
    </row>
    <row r="299" spans="1:17" ht="15.75" customHeight="1" x14ac:dyDescent="0.3">
      <c r="A299" s="2"/>
      <c r="F299" s="12"/>
      <c r="G299" s="12"/>
      <c r="H299" s="12"/>
      <c r="I299" s="12"/>
      <c r="J299" s="12"/>
      <c r="K299" s="12"/>
      <c r="L299" s="2"/>
      <c r="M299" s="2"/>
      <c r="N299" s="23"/>
      <c r="O299" s="12"/>
      <c r="P299" s="12"/>
      <c r="Q299" s="12"/>
    </row>
    <row r="300" spans="1:17" ht="15.75" customHeight="1" x14ac:dyDescent="0.3">
      <c r="A300" s="2"/>
      <c r="F300" s="12"/>
      <c r="G300" s="12"/>
      <c r="H300" s="12"/>
      <c r="I300" s="12"/>
      <c r="J300" s="12"/>
      <c r="K300" s="12"/>
      <c r="L300" s="2"/>
      <c r="M300" s="2"/>
      <c r="N300" s="23"/>
      <c r="O300" s="12"/>
      <c r="P300" s="12"/>
      <c r="Q300" s="12"/>
    </row>
    <row r="301" spans="1:17" ht="15.75" customHeight="1" x14ac:dyDescent="0.3">
      <c r="A301" s="2"/>
      <c r="F301" s="12"/>
      <c r="G301" s="12"/>
      <c r="H301" s="12"/>
      <c r="I301" s="12"/>
      <c r="J301" s="12"/>
      <c r="K301" s="12"/>
      <c r="L301" s="2"/>
      <c r="M301" s="2"/>
      <c r="N301" s="23"/>
      <c r="O301" s="12"/>
      <c r="P301" s="12"/>
      <c r="Q301" s="12"/>
    </row>
    <row r="302" spans="1:17" ht="15.75" customHeight="1" x14ac:dyDescent="0.3">
      <c r="A302" s="2"/>
      <c r="F302" s="12"/>
      <c r="G302" s="12"/>
      <c r="H302" s="12"/>
      <c r="I302" s="12"/>
      <c r="J302" s="12"/>
      <c r="K302" s="12"/>
      <c r="L302" s="2"/>
      <c r="M302" s="2"/>
      <c r="N302" s="23"/>
      <c r="O302" s="12"/>
      <c r="P302" s="12"/>
      <c r="Q302" s="12"/>
    </row>
    <row r="303" spans="1:17" ht="15.75" customHeight="1" x14ac:dyDescent="0.3">
      <c r="A303" s="2"/>
      <c r="F303" s="12"/>
      <c r="G303" s="12"/>
      <c r="H303" s="12"/>
      <c r="I303" s="12"/>
      <c r="J303" s="12"/>
      <c r="K303" s="12"/>
      <c r="L303" s="2"/>
      <c r="M303" s="2"/>
      <c r="N303" s="23"/>
      <c r="O303" s="12"/>
      <c r="P303" s="12"/>
      <c r="Q303" s="12"/>
    </row>
    <row r="304" spans="1:17" ht="15.75" customHeight="1" x14ac:dyDescent="0.3">
      <c r="A304" s="2"/>
      <c r="F304" s="12"/>
      <c r="G304" s="12"/>
      <c r="H304" s="12"/>
      <c r="I304" s="12"/>
      <c r="J304" s="12"/>
      <c r="K304" s="12"/>
      <c r="L304" s="2"/>
      <c r="M304" s="2"/>
      <c r="N304" s="23"/>
      <c r="O304" s="12"/>
      <c r="P304" s="12"/>
      <c r="Q304" s="12"/>
    </row>
    <row r="305" spans="1:17" ht="15.75" customHeight="1" x14ac:dyDescent="0.3">
      <c r="A305" s="2"/>
      <c r="F305" s="12"/>
      <c r="G305" s="12"/>
      <c r="H305" s="12"/>
      <c r="I305" s="12"/>
      <c r="J305" s="12"/>
      <c r="K305" s="12"/>
      <c r="L305" s="2"/>
      <c r="M305" s="2"/>
      <c r="N305" s="23"/>
      <c r="O305" s="12"/>
      <c r="P305" s="12"/>
      <c r="Q305" s="12"/>
    </row>
    <row r="306" spans="1:17" ht="15.75" customHeight="1" x14ac:dyDescent="0.3">
      <c r="A306" s="2"/>
      <c r="F306" s="12"/>
      <c r="G306" s="12"/>
      <c r="H306" s="12"/>
      <c r="I306" s="12"/>
      <c r="J306" s="12"/>
      <c r="K306" s="12"/>
      <c r="L306" s="2"/>
      <c r="M306" s="2"/>
      <c r="N306" s="23"/>
      <c r="O306" s="12"/>
      <c r="P306" s="12"/>
      <c r="Q306" s="12"/>
    </row>
    <row r="307" spans="1:17" ht="15.75" customHeight="1" x14ac:dyDescent="0.3">
      <c r="A307" s="2"/>
      <c r="F307" s="12"/>
      <c r="G307" s="12"/>
      <c r="H307" s="12"/>
      <c r="I307" s="12"/>
      <c r="J307" s="12"/>
      <c r="K307" s="12"/>
      <c r="L307" s="2"/>
      <c r="M307" s="2"/>
      <c r="N307" s="23"/>
      <c r="O307" s="12"/>
      <c r="P307" s="12"/>
      <c r="Q307" s="12"/>
    </row>
    <row r="308" spans="1:17" ht="15.75" customHeight="1" x14ac:dyDescent="0.3">
      <c r="A308" s="2"/>
      <c r="F308" s="12"/>
      <c r="G308" s="12"/>
      <c r="H308" s="12"/>
      <c r="I308" s="12"/>
      <c r="J308" s="12"/>
      <c r="K308" s="12"/>
      <c r="L308" s="2"/>
      <c r="M308" s="2"/>
      <c r="N308" s="23"/>
      <c r="O308" s="12"/>
      <c r="P308" s="12"/>
      <c r="Q308" s="12"/>
    </row>
    <row r="309" spans="1:17" ht="15.75" customHeight="1" x14ac:dyDescent="0.3">
      <c r="A309" s="2"/>
      <c r="F309" s="12"/>
      <c r="G309" s="12"/>
      <c r="H309" s="12"/>
      <c r="I309" s="12"/>
      <c r="J309" s="12"/>
      <c r="K309" s="12"/>
      <c r="L309" s="2"/>
      <c r="M309" s="2"/>
      <c r="N309" s="23"/>
      <c r="O309" s="12"/>
      <c r="P309" s="12"/>
      <c r="Q309" s="12"/>
    </row>
    <row r="310" spans="1:17" ht="15.75" customHeight="1" x14ac:dyDescent="0.3">
      <c r="A310" s="2"/>
      <c r="F310" s="12"/>
      <c r="G310" s="12"/>
      <c r="H310" s="12"/>
      <c r="I310" s="12"/>
      <c r="J310" s="12"/>
      <c r="K310" s="12"/>
      <c r="L310" s="2"/>
      <c r="M310" s="2"/>
      <c r="N310" s="23"/>
      <c r="O310" s="12"/>
      <c r="P310" s="12"/>
      <c r="Q310" s="12"/>
    </row>
    <row r="311" spans="1:17" ht="15.75" customHeight="1" x14ac:dyDescent="0.3">
      <c r="A311" s="2"/>
      <c r="F311" s="12"/>
      <c r="G311" s="12"/>
      <c r="H311" s="12"/>
      <c r="I311" s="12"/>
      <c r="J311" s="12"/>
      <c r="K311" s="12"/>
      <c r="L311" s="2"/>
      <c r="M311" s="2"/>
      <c r="N311" s="23"/>
      <c r="O311" s="12"/>
      <c r="P311" s="12"/>
      <c r="Q311" s="12"/>
    </row>
    <row r="312" spans="1:17" ht="15.75" customHeight="1" x14ac:dyDescent="0.3">
      <c r="A312" s="2"/>
      <c r="F312" s="12"/>
      <c r="G312" s="12"/>
      <c r="H312" s="12"/>
      <c r="I312" s="12"/>
      <c r="J312" s="12"/>
      <c r="K312" s="12"/>
      <c r="L312" s="2"/>
      <c r="M312" s="2"/>
      <c r="N312" s="23"/>
      <c r="O312" s="12"/>
      <c r="P312" s="12"/>
      <c r="Q312" s="12"/>
    </row>
    <row r="313" spans="1:17" ht="15.75" customHeight="1" x14ac:dyDescent="0.3">
      <c r="A313" s="2"/>
      <c r="F313" s="12"/>
      <c r="G313" s="12"/>
      <c r="H313" s="12"/>
      <c r="I313" s="12"/>
      <c r="J313" s="12"/>
      <c r="K313" s="12"/>
      <c r="L313" s="2"/>
      <c r="M313" s="2"/>
      <c r="N313" s="23"/>
      <c r="O313" s="12"/>
      <c r="P313" s="12"/>
      <c r="Q313" s="12"/>
    </row>
    <row r="314" spans="1:17" ht="15.75" customHeight="1" x14ac:dyDescent="0.3">
      <c r="A314" s="2"/>
      <c r="F314" s="12"/>
      <c r="G314" s="12"/>
      <c r="H314" s="12"/>
      <c r="I314" s="12"/>
      <c r="J314" s="12"/>
      <c r="K314" s="12"/>
      <c r="L314" s="2"/>
      <c r="M314" s="2"/>
      <c r="N314" s="23"/>
      <c r="O314" s="12"/>
      <c r="P314" s="12"/>
      <c r="Q314" s="12"/>
    </row>
    <row r="315" spans="1:17" ht="15.75" customHeight="1" x14ac:dyDescent="0.3">
      <c r="A315" s="2"/>
      <c r="F315" s="12"/>
      <c r="G315" s="12"/>
      <c r="H315" s="12"/>
      <c r="I315" s="12"/>
      <c r="J315" s="12"/>
      <c r="K315" s="12"/>
      <c r="L315" s="2"/>
      <c r="M315" s="2"/>
      <c r="N315" s="23"/>
      <c r="O315" s="12"/>
      <c r="P315" s="12"/>
      <c r="Q315" s="12"/>
    </row>
    <row r="316" spans="1:17" ht="15.75" customHeight="1" x14ac:dyDescent="0.3">
      <c r="A316" s="2"/>
      <c r="F316" s="12"/>
      <c r="G316" s="12"/>
      <c r="H316" s="12"/>
      <c r="I316" s="12"/>
      <c r="J316" s="12"/>
      <c r="K316" s="12"/>
      <c r="L316" s="2"/>
      <c r="M316" s="2"/>
      <c r="N316" s="23"/>
      <c r="O316" s="12"/>
      <c r="P316" s="12"/>
      <c r="Q316" s="12"/>
    </row>
    <row r="317" spans="1:17" ht="15.75" customHeight="1" x14ac:dyDescent="0.3">
      <c r="A317" s="2"/>
      <c r="F317" s="12"/>
      <c r="G317" s="12"/>
      <c r="H317" s="12"/>
      <c r="I317" s="12"/>
      <c r="J317" s="12"/>
      <c r="K317" s="12"/>
      <c r="L317" s="2"/>
      <c r="M317" s="2"/>
      <c r="N317" s="23"/>
      <c r="O317" s="12"/>
      <c r="P317" s="12"/>
      <c r="Q317" s="12"/>
    </row>
    <row r="318" spans="1:17" ht="15.75" customHeight="1" x14ac:dyDescent="0.3">
      <c r="A318" s="2"/>
      <c r="F318" s="12"/>
      <c r="G318" s="12"/>
      <c r="H318" s="12"/>
      <c r="I318" s="12"/>
      <c r="J318" s="12"/>
      <c r="K318" s="12"/>
      <c r="L318" s="2"/>
      <c r="M318" s="2"/>
      <c r="N318" s="23"/>
      <c r="O318" s="12"/>
      <c r="P318" s="12"/>
      <c r="Q318" s="12"/>
    </row>
    <row r="319" spans="1:17" ht="15.75" customHeight="1" x14ac:dyDescent="0.3">
      <c r="A319" s="2"/>
      <c r="F319" s="12"/>
      <c r="G319" s="12"/>
      <c r="H319" s="12"/>
      <c r="I319" s="12"/>
      <c r="J319" s="12"/>
      <c r="K319" s="12"/>
      <c r="L319" s="2"/>
      <c r="M319" s="2"/>
      <c r="N319" s="23"/>
      <c r="O319" s="12"/>
      <c r="P319" s="12"/>
      <c r="Q319" s="12"/>
    </row>
    <row r="320" spans="1:17" ht="15.75" customHeight="1" x14ac:dyDescent="0.3">
      <c r="A320" s="2"/>
      <c r="F320" s="12"/>
      <c r="G320" s="12"/>
      <c r="H320" s="12"/>
      <c r="I320" s="12"/>
      <c r="J320" s="12"/>
      <c r="K320" s="12"/>
      <c r="L320" s="2"/>
      <c r="M320" s="2"/>
      <c r="N320" s="23"/>
      <c r="O320" s="12"/>
      <c r="P320" s="12"/>
      <c r="Q320" s="12"/>
    </row>
    <row r="321" spans="1:17" ht="15.75" customHeight="1" x14ac:dyDescent="0.3">
      <c r="A321" s="2"/>
      <c r="F321" s="12"/>
      <c r="G321" s="12"/>
      <c r="H321" s="12"/>
      <c r="I321" s="12"/>
      <c r="J321" s="12"/>
      <c r="K321" s="12"/>
      <c r="L321" s="2"/>
      <c r="M321" s="2"/>
      <c r="N321" s="23"/>
      <c r="O321" s="12"/>
      <c r="P321" s="12"/>
      <c r="Q321" s="12"/>
    </row>
    <row r="322" spans="1:17" ht="15.75" customHeight="1" x14ac:dyDescent="0.3">
      <c r="A322" s="2"/>
      <c r="F322" s="12"/>
      <c r="G322" s="12"/>
      <c r="H322" s="12"/>
      <c r="I322" s="12"/>
      <c r="J322" s="12"/>
      <c r="K322" s="12"/>
      <c r="L322" s="2"/>
      <c r="M322" s="2"/>
      <c r="N322" s="23"/>
      <c r="O322" s="12"/>
      <c r="P322" s="12"/>
      <c r="Q322" s="12"/>
    </row>
    <row r="323" spans="1:17" ht="15.75" customHeight="1" x14ac:dyDescent="0.3">
      <c r="A323" s="2"/>
      <c r="F323" s="12"/>
      <c r="G323" s="12"/>
      <c r="H323" s="12"/>
      <c r="I323" s="12"/>
      <c r="J323" s="12"/>
      <c r="K323" s="12"/>
      <c r="L323" s="2"/>
      <c r="M323" s="2"/>
      <c r="N323" s="23"/>
      <c r="O323" s="12"/>
      <c r="P323" s="12"/>
      <c r="Q323" s="12"/>
    </row>
    <row r="324" spans="1:17" ht="15.75" customHeight="1" x14ac:dyDescent="0.3">
      <c r="A324" s="2"/>
      <c r="F324" s="12"/>
      <c r="G324" s="12"/>
      <c r="H324" s="12"/>
      <c r="I324" s="12"/>
      <c r="J324" s="12"/>
      <c r="K324" s="12"/>
      <c r="L324" s="2"/>
      <c r="M324" s="2"/>
      <c r="N324" s="23"/>
      <c r="O324" s="12"/>
      <c r="P324" s="12"/>
      <c r="Q324" s="12"/>
    </row>
    <row r="325" spans="1:17" ht="15.75" customHeight="1" x14ac:dyDescent="0.3">
      <c r="A325" s="2"/>
      <c r="F325" s="12"/>
      <c r="G325" s="12"/>
      <c r="H325" s="12"/>
      <c r="I325" s="12"/>
      <c r="J325" s="12"/>
      <c r="K325" s="12"/>
      <c r="L325" s="2"/>
      <c r="M325" s="2"/>
      <c r="N325" s="23"/>
      <c r="O325" s="12"/>
      <c r="P325" s="12"/>
      <c r="Q325" s="12"/>
    </row>
    <row r="326" spans="1:17" ht="15.75" customHeight="1" x14ac:dyDescent="0.3">
      <c r="A326" s="2"/>
      <c r="F326" s="12"/>
      <c r="G326" s="12"/>
      <c r="H326" s="12"/>
    </row>
    <row r="327" spans="1:17" ht="15.75" customHeight="1" x14ac:dyDescent="0.3">
      <c r="A327" s="2"/>
      <c r="F327" s="12"/>
      <c r="G327" s="12"/>
      <c r="H327" s="12"/>
    </row>
    <row r="328" spans="1:17" ht="15.75" customHeight="1" x14ac:dyDescent="0.3">
      <c r="A328" s="2"/>
    </row>
    <row r="329" spans="1:17" ht="15.75" customHeight="1" x14ac:dyDescent="0.3">
      <c r="A329" s="2"/>
    </row>
    <row r="330" spans="1:17" ht="15.75" customHeight="1" x14ac:dyDescent="0.3">
      <c r="A330" s="2"/>
    </row>
    <row r="331" spans="1:17" ht="15.75" customHeight="1" x14ac:dyDescent="0.3">
      <c r="A331" s="2"/>
    </row>
    <row r="332" spans="1:17" ht="15.75" customHeight="1" x14ac:dyDescent="0.3">
      <c r="A332" s="2"/>
    </row>
    <row r="333" spans="1:17" ht="15.75" customHeight="1" x14ac:dyDescent="0.3">
      <c r="A333" s="2"/>
    </row>
    <row r="334" spans="1:17" ht="15.75" customHeight="1" x14ac:dyDescent="0.3"/>
    <row r="335" spans="1:17" ht="15.75" customHeight="1" x14ac:dyDescent="0.3"/>
    <row r="336" spans="1:17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  <row r="1012" ht="15.75" customHeight="1" x14ac:dyDescent="0.3"/>
    <row r="1013" ht="15.75" customHeight="1" x14ac:dyDescent="0.3"/>
    <row r="1014" ht="15.75" customHeight="1" x14ac:dyDescent="0.3"/>
    <row r="1015" ht="15.75" customHeight="1" x14ac:dyDescent="0.3"/>
    <row r="1016" ht="15.75" customHeight="1" x14ac:dyDescent="0.3"/>
    <row r="1017" ht="15.75" customHeight="1" x14ac:dyDescent="0.3"/>
  </sheetData>
  <mergeCells count="27">
    <mergeCell ref="F125:G125"/>
    <mergeCell ref="F128:G128"/>
    <mergeCell ref="F2:G2"/>
    <mergeCell ref="S132:U132"/>
    <mergeCell ref="A131:E131"/>
    <mergeCell ref="F103:G103"/>
    <mergeCell ref="F98:G98"/>
    <mergeCell ref="F90:G90"/>
    <mergeCell ref="F32:G32"/>
    <mergeCell ref="F24:G24"/>
    <mergeCell ref="F108:G108"/>
    <mergeCell ref="F115:G115"/>
    <mergeCell ref="F121:G121"/>
    <mergeCell ref="F123:G123"/>
    <mergeCell ref="B1:C1"/>
    <mergeCell ref="A128:E128"/>
    <mergeCell ref="A125:E125"/>
    <mergeCell ref="A123:E123"/>
    <mergeCell ref="A121:E121"/>
    <mergeCell ref="A115:E115"/>
    <mergeCell ref="A108:E108"/>
    <mergeCell ref="A103:E103"/>
    <mergeCell ref="A98:E98"/>
    <mergeCell ref="A90:E90"/>
    <mergeCell ref="A32:E32"/>
    <mergeCell ref="A24:E24"/>
    <mergeCell ref="A2:E2"/>
  </mergeCells>
  <hyperlinks>
    <hyperlink ref="E4:E10" r:id="rId1" display="mrosario@emhcharter.org"/>
    <hyperlink ref="E20" r:id="rId2"/>
    <hyperlink ref="E38" r:id="rId3"/>
    <hyperlink ref="E4" r:id="rId4"/>
    <hyperlink ref="E6" r:id="rId5"/>
    <hyperlink ref="E7" r:id="rId6"/>
    <hyperlink ref="E82" r:id="rId7"/>
    <hyperlink ref="E130" r:id="rId8"/>
    <hyperlink ref="E126" r:id="rId9"/>
  </hyperlinks>
  <pageMargins left="0" right="0" top="0.75" bottom="0.75" header="0" footer="0"/>
  <pageSetup orientation="landscape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="190" zoomScaleNormal="190" workbookViewId="0">
      <selection activeCell="B11" sqref="B11"/>
    </sheetView>
  </sheetViews>
  <sheetFormatPr defaultRowHeight="14.4" x14ac:dyDescent="0.3"/>
  <cols>
    <col min="1" max="1" width="22.33203125" style="159" bestFit="1" customWidth="1"/>
    <col min="2" max="2" width="11.109375" style="166" bestFit="1" customWidth="1"/>
    <col min="3" max="3" width="8.6640625" style="159"/>
    <col min="4" max="4" width="9.6640625" style="159" bestFit="1" customWidth="1"/>
    <col min="5" max="5" width="11.109375" style="166" bestFit="1" customWidth="1"/>
    <col min="6" max="6" width="22.33203125" bestFit="1" customWidth="1"/>
    <col min="10" max="10" width="23.5546875" style="255" bestFit="1" customWidth="1"/>
    <col min="11" max="11" width="13.109375" style="255" bestFit="1" customWidth="1"/>
    <col min="12" max="12" width="12.5546875" style="255" bestFit="1" customWidth="1"/>
    <col min="13" max="13" width="11.33203125" style="255" bestFit="1" customWidth="1"/>
    <col min="14" max="14" width="11.33203125" style="255" customWidth="1"/>
    <col min="15" max="15" width="14" style="255" bestFit="1" customWidth="1"/>
    <col min="16" max="16" width="18.33203125" bestFit="1" customWidth="1"/>
    <col min="17" max="17" width="10.109375" bestFit="1" customWidth="1"/>
  </cols>
  <sheetData>
    <row r="1" spans="1:16" s="258" customFormat="1" ht="15.6" x14ac:dyDescent="0.3">
      <c r="A1" s="412" t="s">
        <v>610</v>
      </c>
      <c r="B1" s="412"/>
      <c r="C1" s="412"/>
      <c r="D1" s="412"/>
      <c r="E1" s="257"/>
      <c r="J1" s="259">
        <f>SUM(J3:J15)</f>
        <v>87960.89</v>
      </c>
      <c r="K1" s="259">
        <f>SUM(K3:K19)</f>
        <v>53611.26</v>
      </c>
      <c r="L1" s="259">
        <f>SUM(L3:L16)</f>
        <v>48317.46</v>
      </c>
      <c r="M1" s="259">
        <f>SUM(M3:M19)</f>
        <v>3309.31</v>
      </c>
      <c r="N1" s="259">
        <f>SUM(N3:N27)</f>
        <v>2320.9299999999994</v>
      </c>
      <c r="O1" s="259">
        <f>SUM(O3:O43)</f>
        <v>9063.7300000000014</v>
      </c>
      <c r="P1" s="259">
        <f>SUM(P3:P23)</f>
        <v>3200.69</v>
      </c>
    </row>
    <row r="2" spans="1:16" s="160" customFormat="1" x14ac:dyDescent="0.3">
      <c r="A2" s="53" t="s">
        <v>600</v>
      </c>
      <c r="B2" s="165" t="s">
        <v>601</v>
      </c>
      <c r="C2" s="53" t="s">
        <v>602</v>
      </c>
      <c r="D2" s="53" t="s">
        <v>603</v>
      </c>
      <c r="E2" s="165" t="s">
        <v>55</v>
      </c>
      <c r="F2" s="53" t="s">
        <v>8</v>
      </c>
      <c r="J2" s="256" t="s">
        <v>614</v>
      </c>
      <c r="K2" s="256" t="s">
        <v>613</v>
      </c>
      <c r="L2" s="256" t="s">
        <v>619</v>
      </c>
      <c r="M2" s="256" t="s">
        <v>631</v>
      </c>
      <c r="N2" s="256" t="s">
        <v>634</v>
      </c>
      <c r="O2" s="256" t="s">
        <v>632</v>
      </c>
      <c r="P2" s="256" t="s">
        <v>635</v>
      </c>
    </row>
    <row r="3" spans="1:16" x14ac:dyDescent="0.3">
      <c r="A3" s="164" t="s">
        <v>599</v>
      </c>
      <c r="B3" s="166">
        <v>350</v>
      </c>
      <c r="C3" s="159">
        <v>1</v>
      </c>
      <c r="D3" s="53">
        <v>12</v>
      </c>
      <c r="E3" s="166">
        <f>D3*B3</f>
        <v>4200</v>
      </c>
      <c r="F3" s="118" t="s">
        <v>604</v>
      </c>
      <c r="J3" s="255">
        <v>62968.99</v>
      </c>
      <c r="K3" s="255">
        <v>2250</v>
      </c>
      <c r="L3" s="255">
        <v>2490.7800000000002</v>
      </c>
      <c r="M3" s="255">
        <v>459.9</v>
      </c>
      <c r="N3" s="255">
        <v>396.78</v>
      </c>
      <c r="O3" s="255">
        <v>1149.9000000000001</v>
      </c>
      <c r="P3" s="255">
        <v>34.99</v>
      </c>
    </row>
    <row r="4" spans="1:16" x14ac:dyDescent="0.3">
      <c r="A4" s="164" t="s">
        <v>605</v>
      </c>
      <c r="B4" s="166">
        <v>39.99</v>
      </c>
      <c r="C4" s="159">
        <v>2</v>
      </c>
      <c r="D4" s="159">
        <v>1</v>
      </c>
      <c r="E4" s="166">
        <f>B4*C4*D4</f>
        <v>79.98</v>
      </c>
      <c r="F4" s="118" t="s">
        <v>606</v>
      </c>
      <c r="J4" s="255">
        <v>8148.6</v>
      </c>
      <c r="K4" s="255">
        <v>150</v>
      </c>
      <c r="L4" s="255">
        <v>456.94</v>
      </c>
      <c r="M4" s="255">
        <v>76.72</v>
      </c>
      <c r="N4" s="255">
        <v>115.78</v>
      </c>
      <c r="O4" s="255">
        <v>279.99</v>
      </c>
      <c r="P4" s="255">
        <v>259.8</v>
      </c>
    </row>
    <row r="5" spans="1:16" x14ac:dyDescent="0.3">
      <c r="A5" s="164" t="s">
        <v>607</v>
      </c>
      <c r="B5" s="166">
        <v>259.2</v>
      </c>
      <c r="C5" s="159">
        <v>1</v>
      </c>
      <c r="D5" s="159">
        <v>1</v>
      </c>
      <c r="E5" s="166">
        <f>C5*B5</f>
        <v>259.2</v>
      </c>
      <c r="F5" s="118" t="s">
        <v>608</v>
      </c>
      <c r="J5" s="255">
        <v>8148.6</v>
      </c>
      <c r="K5" s="255">
        <v>150</v>
      </c>
      <c r="L5" s="255">
        <v>130</v>
      </c>
      <c r="M5" s="255">
        <v>98.94</v>
      </c>
      <c r="N5" s="255">
        <v>419.78</v>
      </c>
      <c r="O5" s="255">
        <v>68.260000000000005</v>
      </c>
      <c r="P5" s="255">
        <v>436.96</v>
      </c>
    </row>
    <row r="6" spans="1:16" x14ac:dyDescent="0.3">
      <c r="A6" s="164" t="s">
        <v>609</v>
      </c>
      <c r="B6" s="166">
        <f>SUM(J3:J7)</f>
        <v>87960.89</v>
      </c>
      <c r="E6" s="166">
        <f>B6</f>
        <v>87960.89</v>
      </c>
      <c r="F6" s="118" t="s">
        <v>611</v>
      </c>
      <c r="J6" s="255">
        <v>2608.41</v>
      </c>
      <c r="K6" s="255">
        <v>745</v>
      </c>
      <c r="L6" s="255">
        <v>36115.199999999997</v>
      </c>
      <c r="M6" s="255">
        <v>689.85</v>
      </c>
      <c r="N6" s="255">
        <v>61.78</v>
      </c>
      <c r="O6" s="255">
        <v>19.75</v>
      </c>
      <c r="P6" s="255">
        <v>219.96</v>
      </c>
    </row>
    <row r="7" spans="1:16" x14ac:dyDescent="0.3">
      <c r="A7" s="164" t="s">
        <v>612</v>
      </c>
      <c r="B7" s="166">
        <v>300</v>
      </c>
      <c r="C7" s="159">
        <v>1</v>
      </c>
      <c r="D7" s="159">
        <v>12</v>
      </c>
      <c r="E7" s="166">
        <f>D7*B7</f>
        <v>3600</v>
      </c>
      <c r="F7" s="118" t="s">
        <v>604</v>
      </c>
      <c r="J7" s="255">
        <v>6086.29</v>
      </c>
      <c r="K7" s="255">
        <v>75</v>
      </c>
      <c r="L7" s="255">
        <v>761.21</v>
      </c>
      <c r="M7" s="255">
        <v>457.98</v>
      </c>
      <c r="N7" s="255">
        <v>71.78</v>
      </c>
      <c r="O7" s="255">
        <v>16.989999999999998</v>
      </c>
      <c r="P7" s="255">
        <v>317.42</v>
      </c>
    </row>
    <row r="8" spans="1:16" x14ac:dyDescent="0.3">
      <c r="A8" s="164" t="s">
        <v>615</v>
      </c>
      <c r="B8" s="166">
        <f>SUM(K3:K10)</f>
        <v>53611.26</v>
      </c>
      <c r="C8" s="159">
        <v>25</v>
      </c>
      <c r="D8" s="53" t="s">
        <v>616</v>
      </c>
      <c r="E8" s="166">
        <f>B8</f>
        <v>53611.26</v>
      </c>
      <c r="F8" s="118" t="s">
        <v>617</v>
      </c>
      <c r="K8" s="255">
        <v>300</v>
      </c>
      <c r="L8" s="255">
        <v>738.88</v>
      </c>
      <c r="M8" s="255">
        <v>810</v>
      </c>
      <c r="N8" s="255">
        <v>388.36</v>
      </c>
      <c r="O8" s="255">
        <v>263.56</v>
      </c>
      <c r="P8" s="255">
        <v>189.5</v>
      </c>
    </row>
    <row r="9" spans="1:16" x14ac:dyDescent="0.3">
      <c r="A9" s="164" t="s">
        <v>618</v>
      </c>
      <c r="B9" s="166">
        <f>SUM(L:L)</f>
        <v>96634.920000000027</v>
      </c>
      <c r="C9" s="159">
        <v>60</v>
      </c>
      <c r="D9" s="53" t="s">
        <v>620</v>
      </c>
      <c r="E9" s="166">
        <f>B9</f>
        <v>96634.920000000027</v>
      </c>
      <c r="F9" s="118" t="s">
        <v>621</v>
      </c>
      <c r="K9" s="255">
        <v>2422.86</v>
      </c>
      <c r="L9" s="255">
        <v>1049.07</v>
      </c>
      <c r="M9" s="255">
        <v>515.91999999999996</v>
      </c>
      <c r="N9" s="255">
        <v>176.14</v>
      </c>
      <c r="O9" s="255">
        <v>30.99</v>
      </c>
      <c r="P9" s="255">
        <v>359.98</v>
      </c>
    </row>
    <row r="10" spans="1:16" x14ac:dyDescent="0.3">
      <c r="A10" s="164" t="s">
        <v>630</v>
      </c>
      <c r="B10" s="166">
        <f>SUM(O:O)</f>
        <v>18127.460000000006</v>
      </c>
      <c r="K10" s="255">
        <v>47518.400000000001</v>
      </c>
      <c r="L10" s="255">
        <v>1748.83</v>
      </c>
      <c r="M10" s="255">
        <v>200</v>
      </c>
      <c r="N10" s="255">
        <v>308.37</v>
      </c>
      <c r="O10" s="255">
        <v>260.99</v>
      </c>
      <c r="P10" s="255">
        <v>21.95</v>
      </c>
    </row>
    <row r="11" spans="1:16" x14ac:dyDescent="0.3">
      <c r="A11" s="164" t="s">
        <v>631</v>
      </c>
      <c r="B11" s="166">
        <f>SUM(M:M)</f>
        <v>6618.6200000000008</v>
      </c>
      <c r="L11" s="255">
        <v>4826.55</v>
      </c>
      <c r="N11" s="255">
        <v>73.790000000000006</v>
      </c>
      <c r="O11" s="255">
        <v>260.99</v>
      </c>
      <c r="P11" s="255">
        <v>295.89999999999998</v>
      </c>
    </row>
    <row r="12" spans="1:16" x14ac:dyDescent="0.3">
      <c r="A12" s="23"/>
      <c r="N12" s="255">
        <v>308.37</v>
      </c>
      <c r="O12" s="255">
        <v>260.99</v>
      </c>
      <c r="P12" s="255">
        <v>99.9</v>
      </c>
    </row>
    <row r="13" spans="1:16" x14ac:dyDescent="0.3">
      <c r="A13" s="23"/>
      <c r="N13"/>
      <c r="O13" s="255">
        <v>495</v>
      </c>
      <c r="P13" s="255">
        <v>217.58</v>
      </c>
    </row>
    <row r="14" spans="1:16" x14ac:dyDescent="0.3">
      <c r="A14" s="23"/>
      <c r="O14" s="255">
        <v>984.28</v>
      </c>
      <c r="P14" s="255">
        <v>64.989999999999995</v>
      </c>
    </row>
    <row r="15" spans="1:16" x14ac:dyDescent="0.3">
      <c r="A15" s="23"/>
      <c r="O15" s="255">
        <v>594</v>
      </c>
      <c r="P15" s="255">
        <v>259.99</v>
      </c>
    </row>
    <row r="16" spans="1:16" x14ac:dyDescent="0.3">
      <c r="A16" s="23"/>
      <c r="O16" s="255">
        <v>239.9</v>
      </c>
      <c r="P16" s="255">
        <v>354.5</v>
      </c>
    </row>
    <row r="17" spans="1:16" x14ac:dyDescent="0.3">
      <c r="A17" s="23"/>
      <c r="O17" s="255">
        <v>149.85</v>
      </c>
      <c r="P17" s="255">
        <v>67.27</v>
      </c>
    </row>
    <row r="18" spans="1:16" x14ac:dyDescent="0.3">
      <c r="A18" s="23"/>
      <c r="O18" s="255">
        <v>136.5</v>
      </c>
    </row>
    <row r="19" spans="1:16" x14ac:dyDescent="0.3">
      <c r="A19" s="23"/>
      <c r="O19" s="255">
        <v>60.92</v>
      </c>
    </row>
    <row r="20" spans="1:16" x14ac:dyDescent="0.3">
      <c r="A20" s="23"/>
      <c r="O20" s="255">
        <v>375.98</v>
      </c>
    </row>
    <row r="21" spans="1:16" x14ac:dyDescent="0.3">
      <c r="A21" s="23"/>
      <c r="O21" s="255">
        <v>27.43</v>
      </c>
    </row>
    <row r="22" spans="1:16" x14ac:dyDescent="0.3">
      <c r="A22" s="23"/>
      <c r="O22" s="255">
        <v>136.5</v>
      </c>
    </row>
    <row r="23" spans="1:16" x14ac:dyDescent="0.3">
      <c r="O23" s="255">
        <v>50.27</v>
      </c>
    </row>
    <row r="24" spans="1:16" x14ac:dyDescent="0.3">
      <c r="O24" s="255">
        <v>34.99</v>
      </c>
      <c r="P24" s="118" t="s">
        <v>633</v>
      </c>
    </row>
    <row r="25" spans="1:16" x14ac:dyDescent="0.3">
      <c r="O25" s="255">
        <v>259.8</v>
      </c>
      <c r="P25" s="118" t="s">
        <v>633</v>
      </c>
    </row>
    <row r="26" spans="1:16" x14ac:dyDescent="0.3">
      <c r="O26" s="255">
        <v>436.96</v>
      </c>
      <c r="P26" s="118" t="s">
        <v>633</v>
      </c>
    </row>
    <row r="27" spans="1:16" x14ac:dyDescent="0.3">
      <c r="O27" s="255">
        <v>219.96</v>
      </c>
      <c r="P27" s="118" t="s">
        <v>633</v>
      </c>
    </row>
    <row r="28" spans="1:16" x14ac:dyDescent="0.3">
      <c r="O28" s="255">
        <v>317.42</v>
      </c>
      <c r="P28" s="118" t="s">
        <v>633</v>
      </c>
    </row>
    <row r="29" spans="1:16" x14ac:dyDescent="0.3">
      <c r="O29" s="255">
        <v>189.5</v>
      </c>
      <c r="P29" s="118" t="s">
        <v>633</v>
      </c>
    </row>
    <row r="30" spans="1:16" x14ac:dyDescent="0.3">
      <c r="O30" s="255">
        <v>359.98</v>
      </c>
      <c r="P30" s="118" t="s">
        <v>633</v>
      </c>
    </row>
    <row r="31" spans="1:16" x14ac:dyDescent="0.3">
      <c r="O31" s="255">
        <v>21.95</v>
      </c>
      <c r="P31" s="118" t="s">
        <v>633</v>
      </c>
    </row>
    <row r="32" spans="1:16" x14ac:dyDescent="0.3">
      <c r="O32" s="255">
        <v>295.89999999999998</v>
      </c>
      <c r="P32" s="118" t="s">
        <v>633</v>
      </c>
    </row>
    <row r="33" spans="15:16" x14ac:dyDescent="0.3">
      <c r="O33" s="255">
        <v>99.9</v>
      </c>
      <c r="P33" s="118" t="s">
        <v>633</v>
      </c>
    </row>
    <row r="34" spans="15:16" x14ac:dyDescent="0.3">
      <c r="O34" s="255">
        <v>217.58</v>
      </c>
      <c r="P34" s="118" t="s">
        <v>633</v>
      </c>
    </row>
    <row r="35" spans="15:16" x14ac:dyDescent="0.3">
      <c r="O35" s="255">
        <v>64.989999999999995</v>
      </c>
      <c r="P35" s="118" t="s">
        <v>633</v>
      </c>
    </row>
    <row r="36" spans="15:16" x14ac:dyDescent="0.3">
      <c r="O36" s="255">
        <v>259.99</v>
      </c>
      <c r="P36" s="118" t="s">
        <v>633</v>
      </c>
    </row>
    <row r="37" spans="15:16" x14ac:dyDescent="0.3">
      <c r="O37" s="255">
        <v>354.5</v>
      </c>
      <c r="P37" s="118" t="s">
        <v>633</v>
      </c>
    </row>
    <row r="38" spans="15:16" x14ac:dyDescent="0.3">
      <c r="O38" s="255">
        <v>67.27</v>
      </c>
      <c r="P38" s="118" t="s">
        <v>633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90" zoomScaleNormal="90" workbookViewId="0">
      <selection activeCell="B11" sqref="B11"/>
    </sheetView>
  </sheetViews>
  <sheetFormatPr defaultRowHeight="14.4" x14ac:dyDescent="0.3"/>
  <cols>
    <col min="1" max="1" width="29.88671875" bestFit="1" customWidth="1"/>
    <col min="2" max="2" width="11.44140625" style="255" bestFit="1" customWidth="1"/>
    <col min="3" max="3" width="4.33203125" style="260" bestFit="1" customWidth="1"/>
    <col min="4" max="4" width="9.6640625" style="260" bestFit="1" customWidth="1"/>
    <col min="5" max="5" width="11.88671875" style="268" bestFit="1" customWidth="1"/>
    <col min="6" max="6" width="54.6640625" bestFit="1" customWidth="1"/>
  </cols>
  <sheetData>
    <row r="1" spans="1:11" x14ac:dyDescent="0.3">
      <c r="A1" s="413" t="s">
        <v>598</v>
      </c>
      <c r="B1" s="413"/>
      <c r="C1" s="413"/>
      <c r="D1" s="413"/>
      <c r="F1" s="160"/>
    </row>
    <row r="2" spans="1:11" x14ac:dyDescent="0.3">
      <c r="A2" s="53" t="s">
        <v>600</v>
      </c>
      <c r="B2" s="165" t="s">
        <v>601</v>
      </c>
      <c r="C2" s="262" t="s">
        <v>602</v>
      </c>
      <c r="D2" s="262" t="s">
        <v>603</v>
      </c>
      <c r="E2" s="270" t="s">
        <v>55</v>
      </c>
      <c r="F2" s="53" t="s">
        <v>8</v>
      </c>
    </row>
    <row r="3" spans="1:11" x14ac:dyDescent="0.3">
      <c r="A3" s="164" t="s">
        <v>643</v>
      </c>
      <c r="B3" s="255">
        <v>10000</v>
      </c>
      <c r="C3" s="260">
        <v>1</v>
      </c>
      <c r="D3" s="260" t="s">
        <v>616</v>
      </c>
      <c r="E3" s="268">
        <f>C3*B3</f>
        <v>10000</v>
      </c>
    </row>
    <row r="4" spans="1:11" x14ac:dyDescent="0.3">
      <c r="A4" s="164" t="s">
        <v>656</v>
      </c>
      <c r="B4" s="166">
        <v>950</v>
      </c>
      <c r="C4" s="260">
        <v>9</v>
      </c>
      <c r="D4" s="262" t="s">
        <v>616</v>
      </c>
      <c r="E4" s="268">
        <f>C4*B4</f>
        <v>8550</v>
      </c>
      <c r="F4" s="118"/>
      <c r="J4" s="266"/>
      <c r="K4" s="118"/>
    </row>
    <row r="5" spans="1:11" s="261" customFormat="1" x14ac:dyDescent="0.3">
      <c r="A5" s="164" t="s">
        <v>609</v>
      </c>
      <c r="B5" s="166">
        <f>246.53+25</f>
        <v>271.52999999999997</v>
      </c>
      <c r="C5" s="260">
        <v>294</v>
      </c>
      <c r="D5" s="262" t="s">
        <v>616</v>
      </c>
      <c r="E5" s="268">
        <f>C5*B5</f>
        <v>79829.819999999992</v>
      </c>
      <c r="F5" s="118"/>
      <c r="J5" s="266"/>
      <c r="K5" s="118"/>
    </row>
    <row r="6" spans="1:11" x14ac:dyDescent="0.3">
      <c r="A6" s="164" t="s">
        <v>612</v>
      </c>
      <c r="B6" s="166">
        <v>1800</v>
      </c>
      <c r="C6" s="260">
        <v>1</v>
      </c>
      <c r="D6" s="260">
        <v>12</v>
      </c>
      <c r="E6" s="268">
        <f>D6*B6</f>
        <v>21600</v>
      </c>
      <c r="F6" s="118" t="s">
        <v>604</v>
      </c>
      <c r="K6" s="118"/>
    </row>
    <row r="7" spans="1:11" x14ac:dyDescent="0.3">
      <c r="A7" s="164" t="s">
        <v>615</v>
      </c>
      <c r="B7" s="166">
        <v>3000</v>
      </c>
      <c r="C7" s="260">
        <v>10</v>
      </c>
      <c r="D7" s="262" t="s">
        <v>616</v>
      </c>
      <c r="E7" s="268">
        <f>C7*B7</f>
        <v>30000</v>
      </c>
      <c r="F7" s="118" t="s">
        <v>617</v>
      </c>
      <c r="J7" s="118"/>
    </row>
    <row r="8" spans="1:11" x14ac:dyDescent="0.3">
      <c r="A8" s="164" t="s">
        <v>619</v>
      </c>
      <c r="B8" s="166">
        <v>590.03</v>
      </c>
      <c r="C8" s="260">
        <v>60</v>
      </c>
      <c r="D8" s="262" t="s">
        <v>620</v>
      </c>
      <c r="E8" s="268">
        <f>C8*B8+2832.14</f>
        <v>38233.939999999995</v>
      </c>
      <c r="F8" s="118" t="s">
        <v>657</v>
      </c>
      <c r="J8" s="118"/>
    </row>
    <row r="9" spans="1:11" x14ac:dyDescent="0.3">
      <c r="A9" s="164" t="s">
        <v>629</v>
      </c>
      <c r="B9" s="255">
        <v>26800</v>
      </c>
      <c r="C9" s="260">
        <v>1</v>
      </c>
      <c r="D9" s="262" t="s">
        <v>616</v>
      </c>
      <c r="E9" s="268">
        <v>30000</v>
      </c>
      <c r="F9" s="118" t="s">
        <v>640</v>
      </c>
    </row>
    <row r="10" spans="1:11" x14ac:dyDescent="0.3">
      <c r="A10" s="164" t="s">
        <v>686</v>
      </c>
      <c r="B10" s="255">
        <v>1113.94</v>
      </c>
      <c r="C10" s="260">
        <v>1</v>
      </c>
      <c r="D10" s="262" t="s">
        <v>616</v>
      </c>
      <c r="E10" s="255">
        <f>B10</f>
        <v>1113.94</v>
      </c>
      <c r="F10" s="118" t="s">
        <v>688</v>
      </c>
    </row>
    <row r="11" spans="1:11" s="275" customFormat="1" x14ac:dyDescent="0.3">
      <c r="A11" s="164" t="s">
        <v>687</v>
      </c>
      <c r="B11" s="255">
        <v>214.5</v>
      </c>
      <c r="C11" s="274">
        <v>1</v>
      </c>
      <c r="D11" s="265" t="s">
        <v>616</v>
      </c>
      <c r="E11" s="255">
        <f>B11</f>
        <v>214.5</v>
      </c>
      <c r="F11" s="118" t="s">
        <v>688</v>
      </c>
    </row>
    <row r="12" spans="1:11" x14ac:dyDescent="0.3">
      <c r="A12" s="164" t="s">
        <v>632</v>
      </c>
      <c r="B12" s="255">
        <v>20000</v>
      </c>
      <c r="D12" s="260" t="s">
        <v>662</v>
      </c>
      <c r="E12" s="268">
        <v>20000</v>
      </c>
    </row>
    <row r="13" spans="1:11" x14ac:dyDescent="0.3">
      <c r="A13" s="164" t="s">
        <v>631</v>
      </c>
      <c r="B13" s="255">
        <v>7000</v>
      </c>
      <c r="D13" s="260" t="s">
        <v>620</v>
      </c>
      <c r="E13" s="268">
        <v>7000</v>
      </c>
    </row>
    <row r="14" spans="1:11" s="264" customFormat="1" x14ac:dyDescent="0.3">
      <c r="A14" s="21" t="s">
        <v>660</v>
      </c>
      <c r="B14" s="255"/>
      <c r="C14" s="263"/>
      <c r="D14" s="263"/>
      <c r="E14" s="268"/>
    </row>
    <row r="15" spans="1:11" s="264" customFormat="1" x14ac:dyDescent="0.3">
      <c r="A15" s="164" t="s">
        <v>605</v>
      </c>
      <c r="B15" s="166">
        <v>39.99</v>
      </c>
      <c r="C15" s="260">
        <v>2</v>
      </c>
      <c r="D15" s="260">
        <v>1</v>
      </c>
      <c r="E15" s="268">
        <f>B15*C15*D15</f>
        <v>79.98</v>
      </c>
      <c r="F15" s="118" t="s">
        <v>608</v>
      </c>
    </row>
    <row r="16" spans="1:11" s="264" customFormat="1" x14ac:dyDescent="0.3">
      <c r="A16" s="164" t="s">
        <v>607</v>
      </c>
      <c r="B16" s="166">
        <v>259.2</v>
      </c>
      <c r="C16" s="260">
        <v>1</v>
      </c>
      <c r="D16" s="260">
        <v>1</v>
      </c>
      <c r="E16" s="268">
        <f>C16*B16</f>
        <v>259.2</v>
      </c>
      <c r="F16" s="118" t="s">
        <v>608</v>
      </c>
    </row>
    <row r="17" spans="1:11" x14ac:dyDescent="0.3">
      <c r="A17" s="164" t="s">
        <v>219</v>
      </c>
      <c r="B17" s="255">
        <v>3188.46</v>
      </c>
      <c r="C17" s="260">
        <v>1</v>
      </c>
      <c r="D17" s="260">
        <v>12</v>
      </c>
      <c r="E17" s="268">
        <f>D17*B17</f>
        <v>38261.520000000004</v>
      </c>
      <c r="H17" s="118" t="s">
        <v>644</v>
      </c>
    </row>
    <row r="18" spans="1:11" s="261" customFormat="1" x14ac:dyDescent="0.3">
      <c r="A18" s="164" t="s">
        <v>641</v>
      </c>
      <c r="B18" s="271">
        <f>1100+1864+1064.3</f>
        <v>4028.3</v>
      </c>
      <c r="C18" s="260">
        <v>1</v>
      </c>
      <c r="D18" s="260">
        <v>12</v>
      </c>
      <c r="E18" s="268">
        <f>D18*B18</f>
        <v>48339.600000000006</v>
      </c>
      <c r="F18" s="118" t="s">
        <v>652</v>
      </c>
      <c r="H18" s="118"/>
    </row>
    <row r="19" spans="1:11" s="261" customFormat="1" x14ac:dyDescent="0.3">
      <c r="A19" s="164" t="s">
        <v>651</v>
      </c>
      <c r="B19" s="255">
        <v>241.85</v>
      </c>
      <c r="C19" s="260">
        <v>1</v>
      </c>
      <c r="D19" s="260">
        <v>12</v>
      </c>
      <c r="E19" s="268">
        <f>D19*B19</f>
        <v>2902.2</v>
      </c>
      <c r="F19" s="118" t="s">
        <v>661</v>
      </c>
      <c r="H19" s="118"/>
    </row>
    <row r="20" spans="1:11" x14ac:dyDescent="0.3">
      <c r="A20" s="164" t="s">
        <v>653</v>
      </c>
      <c r="B20" s="255">
        <v>4646</v>
      </c>
      <c r="C20" s="260">
        <v>1</v>
      </c>
      <c r="D20" s="265" t="s">
        <v>650</v>
      </c>
      <c r="E20" s="255">
        <f>B20</f>
        <v>4646</v>
      </c>
    </row>
    <row r="21" spans="1:11" x14ac:dyDescent="0.3">
      <c r="A21" s="164" t="s">
        <v>654</v>
      </c>
      <c r="B21" s="255">
        <v>4325</v>
      </c>
      <c r="C21" s="260">
        <v>1</v>
      </c>
      <c r="D21" s="265" t="s">
        <v>650</v>
      </c>
      <c r="E21" s="255">
        <f>B21</f>
        <v>4325</v>
      </c>
    </row>
    <row r="22" spans="1:11" s="264" customFormat="1" x14ac:dyDescent="0.3">
      <c r="A22" s="21" t="s">
        <v>659</v>
      </c>
      <c r="B22" s="255"/>
      <c r="C22" s="263"/>
      <c r="D22" s="263"/>
      <c r="E22" s="255"/>
    </row>
    <row r="23" spans="1:11" x14ac:dyDescent="0.3">
      <c r="A23" s="164" t="s">
        <v>642</v>
      </c>
      <c r="B23" s="255">
        <v>19995</v>
      </c>
      <c r="C23" s="260">
        <v>1</v>
      </c>
      <c r="D23" s="262" t="s">
        <v>650</v>
      </c>
      <c r="E23" s="255">
        <f>B23</f>
        <v>19995</v>
      </c>
    </row>
    <row r="24" spans="1:11" s="261" customFormat="1" x14ac:dyDescent="0.3">
      <c r="A24" s="164" t="s">
        <v>645</v>
      </c>
      <c r="B24" s="166">
        <v>350</v>
      </c>
      <c r="C24" s="260">
        <v>1</v>
      </c>
      <c r="D24" s="262">
        <v>12</v>
      </c>
      <c r="E24" s="268">
        <f>D24*B24</f>
        <v>4200</v>
      </c>
      <c r="F24" s="118" t="s">
        <v>604</v>
      </c>
    </row>
    <row r="25" spans="1:11" s="261" customFormat="1" x14ac:dyDescent="0.3">
      <c r="A25" s="164" t="s">
        <v>646</v>
      </c>
      <c r="B25" s="255">
        <v>5000</v>
      </c>
      <c r="C25" s="260">
        <v>1</v>
      </c>
      <c r="D25" s="262" t="s">
        <v>650</v>
      </c>
      <c r="E25" s="255">
        <f t="shared" ref="E25:E30" si="0">B25</f>
        <v>5000</v>
      </c>
      <c r="F25" s="118"/>
    </row>
    <row r="26" spans="1:11" s="261" customFormat="1" x14ac:dyDescent="0.3">
      <c r="A26" s="164" t="s">
        <v>647</v>
      </c>
      <c r="B26" s="255">
        <v>5500</v>
      </c>
      <c r="C26" s="260">
        <v>1</v>
      </c>
      <c r="D26" s="262" t="s">
        <v>650</v>
      </c>
      <c r="E26" s="255">
        <f t="shared" si="0"/>
        <v>5500</v>
      </c>
      <c r="F26" s="118"/>
      <c r="K26" s="118"/>
    </row>
    <row r="27" spans="1:11" s="261" customFormat="1" x14ac:dyDescent="0.3">
      <c r="A27" s="164" t="s">
        <v>648</v>
      </c>
      <c r="B27" s="255">
        <v>1680</v>
      </c>
      <c r="C27" s="260">
        <v>1</v>
      </c>
      <c r="D27" s="262" t="s">
        <v>650</v>
      </c>
      <c r="E27" s="255">
        <f t="shared" si="0"/>
        <v>1680</v>
      </c>
      <c r="F27" s="118"/>
    </row>
    <row r="28" spans="1:11" s="261" customFormat="1" x14ac:dyDescent="0.3">
      <c r="A28" s="164" t="s">
        <v>649</v>
      </c>
      <c r="B28" s="255">
        <v>6350</v>
      </c>
      <c r="C28" s="260">
        <v>1</v>
      </c>
      <c r="D28" s="262" t="s">
        <v>650</v>
      </c>
      <c r="E28" s="255">
        <f t="shared" si="0"/>
        <v>6350</v>
      </c>
      <c r="F28" s="118"/>
    </row>
    <row r="29" spans="1:11" s="261" customFormat="1" x14ac:dyDescent="0.3">
      <c r="A29" s="164" t="s">
        <v>655</v>
      </c>
      <c r="B29" s="255">
        <v>10167</v>
      </c>
      <c r="C29" s="260">
        <v>1</v>
      </c>
      <c r="D29" s="262" t="s">
        <v>650</v>
      </c>
      <c r="E29" s="255">
        <f t="shared" si="0"/>
        <v>10167</v>
      </c>
      <c r="F29" s="118"/>
    </row>
    <row r="30" spans="1:11" s="261" customFormat="1" x14ac:dyDescent="0.3">
      <c r="A30" s="164" t="s">
        <v>658</v>
      </c>
      <c r="B30" s="255">
        <v>1450.8</v>
      </c>
      <c r="C30" s="260">
        <v>1</v>
      </c>
      <c r="D30" s="262" t="s">
        <v>650</v>
      </c>
      <c r="E30" s="255">
        <f t="shared" si="0"/>
        <v>1450.8</v>
      </c>
      <c r="F30" s="118"/>
    </row>
    <row r="31" spans="1:11" s="264" customFormat="1" x14ac:dyDescent="0.3">
      <c r="A31" s="164"/>
      <c r="B31" s="255"/>
      <c r="C31" s="263"/>
      <c r="D31" s="265"/>
      <c r="E31" s="255"/>
      <c r="F31" s="118"/>
    </row>
    <row r="32" spans="1:11" s="264" customFormat="1" x14ac:dyDescent="0.3">
      <c r="A32" s="164"/>
      <c r="B32" s="255"/>
      <c r="C32" s="263"/>
      <c r="D32" s="265"/>
      <c r="E32" s="255"/>
      <c r="F32" s="118"/>
    </row>
    <row r="33" spans="1:6" s="264" customFormat="1" x14ac:dyDescent="0.3">
      <c r="A33" s="164"/>
      <c r="B33" s="255"/>
      <c r="C33" s="263"/>
      <c r="D33" s="265"/>
      <c r="E33" s="255"/>
      <c r="F33" s="118"/>
    </row>
    <row r="34" spans="1:6" s="261" customFormat="1" x14ac:dyDescent="0.3">
      <c r="F34" s="118"/>
    </row>
    <row r="35" spans="1:6" s="264" customFormat="1" x14ac:dyDescent="0.3">
      <c r="A35" s="164"/>
      <c r="B35" s="255"/>
      <c r="C35" s="263"/>
      <c r="D35" s="265"/>
      <c r="E35" s="255"/>
      <c r="F35" s="118"/>
    </row>
    <row r="36" spans="1:6" x14ac:dyDescent="0.3">
      <c r="E36" s="269">
        <f>SUM(E3:E23)</f>
        <v>365350.7</v>
      </c>
    </row>
    <row r="37" spans="1:6" x14ac:dyDescent="0.3">
      <c r="E37" s="267" t="s">
        <v>55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2"/>
  <sheetViews>
    <sheetView zoomScaleNormal="100" workbookViewId="0">
      <pane ySplit="1" topLeftCell="A26" activePane="bottomLeft" state="frozen"/>
      <selection activeCell="H38" sqref="H38"/>
      <selection pane="bottomLeft" activeCell="H38" sqref="H38"/>
    </sheetView>
  </sheetViews>
  <sheetFormatPr defaultColWidth="14.44140625" defaultRowHeight="15" customHeight="1" x14ac:dyDescent="0.3"/>
  <cols>
    <col min="1" max="1" width="3.33203125" bestFit="1" customWidth="1"/>
    <col min="2" max="2" width="11.6640625" style="26" bestFit="1" customWidth="1"/>
    <col min="3" max="3" width="15.33203125" bestFit="1" customWidth="1"/>
    <col min="4" max="4" width="25.109375" bestFit="1" customWidth="1"/>
    <col min="5" max="5" width="32.6640625" style="113" bestFit="1" customWidth="1"/>
    <col min="6" max="6" width="7.33203125" customWidth="1"/>
    <col min="7" max="7" width="5.33203125" customWidth="1"/>
    <col min="8" max="8" width="32.88671875" style="287" bestFit="1" customWidth="1"/>
    <col min="9" max="9" width="7.5546875" bestFit="1" customWidth="1"/>
    <col min="10" max="10" width="9.44140625" style="38" bestFit="1" customWidth="1"/>
    <col min="11" max="11" width="10.33203125" style="53" bestFit="1" customWidth="1"/>
    <col min="12" max="12" width="11.44140625" style="53" customWidth="1"/>
    <col min="13" max="13" width="25.109375" bestFit="1" customWidth="1"/>
    <col min="14" max="14" width="8.33203125" customWidth="1"/>
    <col min="15" max="15" width="10.44140625" style="44" customWidth="1"/>
    <col min="16" max="16" width="10.6640625" style="43" bestFit="1" customWidth="1"/>
    <col min="17" max="17" width="5.6640625" style="171" customWidth="1"/>
    <col min="18" max="20" width="5.6640625" customWidth="1"/>
    <col min="21" max="21" width="17" customWidth="1"/>
    <col min="22" max="22" width="25" style="159" customWidth="1"/>
    <col min="23" max="23" width="12" customWidth="1"/>
    <col min="24" max="24" width="14.6640625" customWidth="1"/>
    <col min="25" max="25" width="12.5546875" style="51" customWidth="1"/>
    <col min="26" max="26" width="16.5546875" style="159" bestFit="1" customWidth="1"/>
    <col min="27" max="28" width="8.6640625" customWidth="1"/>
  </cols>
  <sheetData>
    <row r="1" spans="1:28" ht="18" customHeight="1" x14ac:dyDescent="0.35">
      <c r="A1" s="1" t="s">
        <v>0</v>
      </c>
      <c r="B1" s="385" t="s">
        <v>1</v>
      </c>
      <c r="C1" s="386"/>
      <c r="D1" s="3" t="s">
        <v>2</v>
      </c>
      <c r="E1" s="130" t="str">
        <f>Zimbrich!E1</f>
        <v>E-Mail Address</v>
      </c>
      <c r="F1" s="109" t="s">
        <v>3</v>
      </c>
      <c r="G1" s="4" t="s">
        <v>4</v>
      </c>
      <c r="H1" s="4" t="s">
        <v>691</v>
      </c>
      <c r="I1" s="4" t="s">
        <v>219</v>
      </c>
      <c r="J1" s="168" t="s">
        <v>188</v>
      </c>
      <c r="K1" s="95" t="s">
        <v>187</v>
      </c>
      <c r="L1" s="95" t="s">
        <v>6</v>
      </c>
      <c r="M1" s="95" t="s">
        <v>7</v>
      </c>
      <c r="N1" s="95" t="s">
        <v>8</v>
      </c>
      <c r="O1" s="95" t="s">
        <v>9</v>
      </c>
      <c r="P1" s="95" t="s">
        <v>190</v>
      </c>
      <c r="Q1" s="203" t="s">
        <v>10</v>
      </c>
      <c r="R1" s="95" t="s">
        <v>11</v>
      </c>
      <c r="S1" s="95" t="s">
        <v>12</v>
      </c>
      <c r="T1" s="95" t="s">
        <v>13</v>
      </c>
      <c r="U1" s="95" t="s">
        <v>14</v>
      </c>
      <c r="V1" s="95" t="s">
        <v>15</v>
      </c>
      <c r="W1" s="95" t="s">
        <v>16</v>
      </c>
      <c r="X1" s="95" t="s">
        <v>17</v>
      </c>
      <c r="Y1" s="62" t="s">
        <v>18</v>
      </c>
      <c r="Z1" s="95" t="s">
        <v>153</v>
      </c>
      <c r="AA1" s="5"/>
      <c r="AB1" s="5"/>
    </row>
    <row r="2" spans="1:28" ht="15.75" customHeight="1" x14ac:dyDescent="0.3">
      <c r="A2" s="387" t="s">
        <v>19</v>
      </c>
      <c r="B2" s="388"/>
      <c r="C2" s="388"/>
      <c r="D2" s="388"/>
      <c r="E2" s="389"/>
      <c r="F2" s="390"/>
      <c r="G2" s="391"/>
      <c r="H2" s="156"/>
      <c r="I2" s="195"/>
      <c r="J2" s="195"/>
      <c r="K2" s="195"/>
      <c r="L2" s="195"/>
      <c r="M2" s="193" t="s">
        <v>624</v>
      </c>
      <c r="N2" s="195"/>
      <c r="O2" s="195"/>
      <c r="P2" s="195"/>
      <c r="Q2" s="222"/>
      <c r="R2" s="195"/>
      <c r="S2" s="195"/>
      <c r="T2" s="195"/>
      <c r="U2" s="195"/>
      <c r="V2" s="156"/>
      <c r="W2" s="195"/>
      <c r="X2" s="195"/>
      <c r="Y2" s="195"/>
      <c r="Z2" s="156"/>
    </row>
    <row r="3" spans="1:28" ht="15.75" customHeight="1" x14ac:dyDescent="0.3">
      <c r="A3" s="1">
        <v>1</v>
      </c>
      <c r="B3" s="11" t="s">
        <v>684</v>
      </c>
      <c r="C3" s="7" t="s">
        <v>500</v>
      </c>
      <c r="D3" s="11" t="s">
        <v>21</v>
      </c>
      <c r="E3" s="11" t="str">
        <f>CONCATENATE(LEFT(B3,1),C3,"@emhcharter.org")</f>
        <v>RZimmerli@emhcharter.org</v>
      </c>
      <c r="F3" s="8">
        <v>209</v>
      </c>
      <c r="G3" s="8">
        <v>7450</v>
      </c>
      <c r="H3" s="8"/>
      <c r="I3" s="8">
        <v>1</v>
      </c>
      <c r="J3" s="8"/>
      <c r="K3" s="8"/>
      <c r="L3" s="8">
        <v>1</v>
      </c>
      <c r="M3" s="196" t="s">
        <v>45</v>
      </c>
      <c r="N3" s="202"/>
      <c r="O3" s="202"/>
      <c r="P3" s="202"/>
      <c r="Q3" s="225"/>
      <c r="R3" s="202"/>
      <c r="S3" s="202"/>
      <c r="T3" s="202"/>
      <c r="U3" s="202"/>
      <c r="V3" s="202"/>
      <c r="W3" s="202"/>
      <c r="X3" s="202"/>
      <c r="Y3" s="202">
        <v>1</v>
      </c>
      <c r="Z3" s="202"/>
    </row>
    <row r="4" spans="1:28" ht="15.75" customHeight="1" x14ac:dyDescent="0.3">
      <c r="A4" s="1">
        <v>2</v>
      </c>
      <c r="B4" s="11" t="s">
        <v>497</v>
      </c>
      <c r="C4" s="7" t="s">
        <v>501</v>
      </c>
      <c r="D4" s="11" t="s">
        <v>27</v>
      </c>
      <c r="E4" s="11" t="str">
        <f t="shared" ref="E4:E7" si="0">CONCATENATE(LEFT(B4,1),C4,"@emhcharter.org")</f>
        <v>TRamirez@emhcharter.org</v>
      </c>
      <c r="F4" s="8">
        <v>209</v>
      </c>
      <c r="G4" s="8">
        <v>7451</v>
      </c>
      <c r="H4" s="8"/>
      <c r="I4" s="8">
        <v>1</v>
      </c>
      <c r="J4" s="8"/>
      <c r="K4" s="8"/>
      <c r="L4" s="8"/>
      <c r="M4" s="196" t="s">
        <v>9</v>
      </c>
      <c r="N4" s="202"/>
      <c r="O4" s="202">
        <v>1</v>
      </c>
      <c r="P4" s="202"/>
      <c r="Q4" s="225"/>
      <c r="R4" s="202"/>
      <c r="S4" s="202"/>
      <c r="T4" s="202"/>
      <c r="U4" s="202"/>
      <c r="V4" s="202"/>
      <c r="W4" s="202"/>
      <c r="X4" s="202"/>
      <c r="Y4" s="202"/>
      <c r="Z4" s="202"/>
    </row>
    <row r="5" spans="1:28" ht="15.75" customHeight="1" x14ac:dyDescent="0.3">
      <c r="A5" s="1">
        <v>3</v>
      </c>
      <c r="B5" s="11" t="s">
        <v>498</v>
      </c>
      <c r="C5" s="15" t="s">
        <v>416</v>
      </c>
      <c r="D5" s="11" t="s">
        <v>30</v>
      </c>
      <c r="E5" s="11" t="str">
        <f t="shared" si="0"/>
        <v>VHernandez@emhcharter.org</v>
      </c>
      <c r="F5" s="8">
        <v>209</v>
      </c>
      <c r="G5" s="8">
        <v>7126</v>
      </c>
      <c r="H5" s="8"/>
      <c r="I5" s="8">
        <v>1</v>
      </c>
      <c r="J5" s="8"/>
      <c r="K5" s="8"/>
      <c r="L5" s="8"/>
      <c r="M5" s="197" t="s">
        <v>17</v>
      </c>
      <c r="N5" s="202"/>
      <c r="O5" s="202"/>
      <c r="P5" s="202"/>
      <c r="Q5" s="225"/>
      <c r="R5" s="202"/>
      <c r="S5" s="202"/>
      <c r="T5" s="202"/>
      <c r="U5" s="202"/>
      <c r="V5" s="202"/>
      <c r="W5" s="202"/>
      <c r="X5" s="202">
        <v>1</v>
      </c>
      <c r="Y5" s="202"/>
      <c r="Z5" s="202"/>
    </row>
    <row r="6" spans="1:28" ht="15.75" customHeight="1" x14ac:dyDescent="0.3">
      <c r="A6" s="1">
        <v>4</v>
      </c>
      <c r="B6" s="11" t="s">
        <v>499</v>
      </c>
      <c r="C6" s="14" t="s">
        <v>502</v>
      </c>
      <c r="D6" s="11" t="s">
        <v>594</v>
      </c>
      <c r="E6" s="11" t="str">
        <f t="shared" si="0"/>
        <v>ALanos@emhcharter.org</v>
      </c>
      <c r="F6" s="8">
        <v>201</v>
      </c>
      <c r="G6" s="8">
        <v>7144</v>
      </c>
      <c r="H6" s="8"/>
      <c r="I6" s="8">
        <v>1</v>
      </c>
      <c r="J6" s="8"/>
      <c r="K6" s="8"/>
      <c r="L6" s="8"/>
      <c r="M6" s="196" t="s">
        <v>9</v>
      </c>
      <c r="N6" s="202"/>
      <c r="O6" s="202">
        <v>1</v>
      </c>
      <c r="P6" s="202"/>
      <c r="Q6" s="225"/>
      <c r="R6" s="202"/>
      <c r="S6" s="202"/>
      <c r="T6" s="202"/>
      <c r="U6" s="202"/>
      <c r="V6" s="202"/>
      <c r="W6" s="202"/>
      <c r="X6" s="202"/>
      <c r="Y6" s="202"/>
      <c r="Z6" s="202"/>
    </row>
    <row r="7" spans="1:28" ht="15.75" customHeight="1" x14ac:dyDescent="0.3">
      <c r="A7" s="1">
        <v>5</v>
      </c>
      <c r="B7" s="11" t="s">
        <v>288</v>
      </c>
      <c r="C7" s="14" t="s">
        <v>503</v>
      </c>
      <c r="D7" s="11" t="s">
        <v>33</v>
      </c>
      <c r="E7" s="11" t="str">
        <f t="shared" si="0"/>
        <v>DOrtega@emhcharter.org</v>
      </c>
      <c r="F7" s="8">
        <v>200</v>
      </c>
      <c r="G7" s="8">
        <v>7059</v>
      </c>
      <c r="H7" s="8"/>
      <c r="I7" s="8">
        <v>1</v>
      </c>
      <c r="J7" s="8"/>
      <c r="K7" s="8"/>
      <c r="L7" s="8"/>
      <c r="M7" s="196" t="s">
        <v>9</v>
      </c>
      <c r="N7" s="202"/>
      <c r="O7" s="202">
        <v>1</v>
      </c>
      <c r="P7" s="202"/>
      <c r="Q7" s="225">
        <v>1</v>
      </c>
      <c r="R7" s="202"/>
      <c r="S7" s="202"/>
      <c r="T7" s="202"/>
      <c r="U7" s="202"/>
      <c r="V7" s="202"/>
      <c r="W7" s="202"/>
      <c r="X7" s="202"/>
      <c r="Y7" s="202"/>
      <c r="Z7" s="202"/>
    </row>
    <row r="8" spans="1:28" ht="15.75" customHeight="1" x14ac:dyDescent="0.3">
      <c r="A8" s="387" t="s">
        <v>35</v>
      </c>
      <c r="B8" s="388"/>
      <c r="C8" s="388"/>
      <c r="D8" s="388"/>
      <c r="E8" s="389"/>
      <c r="F8" s="382"/>
      <c r="G8" s="363"/>
      <c r="H8" s="157"/>
      <c r="I8" s="184"/>
      <c r="J8" s="184"/>
      <c r="K8" s="184"/>
      <c r="L8" s="184"/>
      <c r="M8" s="193" t="s">
        <v>628</v>
      </c>
      <c r="N8" s="236"/>
      <c r="O8" s="236"/>
      <c r="P8" s="236"/>
      <c r="Q8" s="243"/>
      <c r="R8" s="236"/>
      <c r="S8" s="236"/>
      <c r="T8" s="236"/>
      <c r="U8" s="236"/>
      <c r="V8" s="202"/>
      <c r="W8" s="236"/>
      <c r="X8" s="236"/>
      <c r="Y8" s="236"/>
      <c r="Z8" s="202"/>
    </row>
    <row r="9" spans="1:28" ht="15.75" customHeight="1" x14ac:dyDescent="0.3">
      <c r="A9" s="1">
        <v>6</v>
      </c>
      <c r="B9" s="11" t="s">
        <v>504</v>
      </c>
      <c r="C9" s="16" t="s">
        <v>434</v>
      </c>
      <c r="D9" s="14" t="s">
        <v>39</v>
      </c>
      <c r="E9" s="14" t="str">
        <f>CONCATENATE(LEFT(B9,1),C9,"@emhcharter.org")</f>
        <v>NVazquez@emhcharter.org</v>
      </c>
      <c r="F9" s="8">
        <v>106</v>
      </c>
      <c r="G9" s="8">
        <v>7306</v>
      </c>
      <c r="H9" s="8"/>
      <c r="I9" s="8">
        <v>1</v>
      </c>
      <c r="J9" s="8"/>
      <c r="K9" s="8"/>
      <c r="L9" s="8"/>
      <c r="M9" s="198" t="s">
        <v>192</v>
      </c>
      <c r="N9" s="202"/>
      <c r="O9" s="202"/>
      <c r="P9" s="202"/>
      <c r="Q9" s="225"/>
      <c r="R9" s="202"/>
      <c r="S9" s="202">
        <v>1</v>
      </c>
      <c r="T9" s="202"/>
      <c r="U9" s="202"/>
      <c r="V9" s="202"/>
      <c r="W9" s="202"/>
      <c r="X9" s="202"/>
      <c r="Y9" s="202"/>
      <c r="Z9" s="202"/>
    </row>
    <row r="10" spans="1:28" ht="15.75" customHeight="1" x14ac:dyDescent="0.3">
      <c r="A10" s="1">
        <v>7</v>
      </c>
      <c r="B10" s="11" t="s">
        <v>505</v>
      </c>
      <c r="C10" s="15" t="s">
        <v>506</v>
      </c>
      <c r="D10" s="11" t="s">
        <v>41</v>
      </c>
      <c r="E10" s="14" t="str">
        <f t="shared" ref="E10:E11" si="1">CONCATENATE(LEFT(B10,1),C10,"@emhcharter.org")</f>
        <v>LDima@emhcharter.org</v>
      </c>
      <c r="F10" s="8">
        <v>108</v>
      </c>
      <c r="G10" s="8">
        <v>7108</v>
      </c>
      <c r="H10" s="8"/>
      <c r="I10" s="8">
        <v>1</v>
      </c>
      <c r="J10" s="8"/>
      <c r="K10" s="8"/>
      <c r="L10" s="8"/>
      <c r="M10" s="196" t="s">
        <v>9</v>
      </c>
      <c r="N10" s="202"/>
      <c r="O10" s="202">
        <v>1</v>
      </c>
      <c r="P10" s="202"/>
      <c r="Q10" s="243"/>
      <c r="R10" s="202"/>
      <c r="S10" s="202"/>
      <c r="T10" s="202"/>
      <c r="U10" s="202"/>
      <c r="V10" s="202"/>
      <c r="W10" s="202"/>
      <c r="X10" s="202"/>
      <c r="Y10" s="202"/>
      <c r="Z10" s="202"/>
      <c r="AA10" s="6"/>
      <c r="AB10" s="6"/>
    </row>
    <row r="11" spans="1:28" ht="15.75" customHeight="1" x14ac:dyDescent="0.3">
      <c r="A11" s="1">
        <v>8</v>
      </c>
      <c r="B11" s="11" t="s">
        <v>507</v>
      </c>
      <c r="C11" s="17" t="s">
        <v>508</v>
      </c>
      <c r="D11" s="11" t="s">
        <v>44</v>
      </c>
      <c r="E11" s="14" t="str">
        <f t="shared" si="1"/>
        <v>CAnderson@emhcharter.org</v>
      </c>
      <c r="F11" s="8">
        <v>209</v>
      </c>
      <c r="G11" s="8">
        <v>7452</v>
      </c>
      <c r="H11" s="8"/>
      <c r="I11" s="8">
        <v>1</v>
      </c>
      <c r="J11" s="8"/>
      <c r="K11" s="8"/>
      <c r="L11" s="8"/>
      <c r="M11" s="196" t="s">
        <v>9</v>
      </c>
      <c r="N11" s="202"/>
      <c r="O11" s="202">
        <v>1</v>
      </c>
      <c r="P11" s="202"/>
      <c r="Q11" s="225"/>
      <c r="R11" s="202"/>
      <c r="S11" s="202"/>
      <c r="T11" s="202"/>
      <c r="U11" s="202"/>
      <c r="V11" s="202"/>
      <c r="W11" s="202"/>
      <c r="X11" s="202"/>
      <c r="Y11" s="202"/>
      <c r="Z11" s="202"/>
      <c r="AA11" s="6"/>
      <c r="AB11" s="6"/>
    </row>
    <row r="12" spans="1:28" ht="15.75" customHeight="1" x14ac:dyDescent="0.3">
      <c r="A12" s="368" t="s">
        <v>83</v>
      </c>
      <c r="B12" s="369"/>
      <c r="C12" s="369"/>
      <c r="D12" s="369"/>
      <c r="E12" s="370"/>
      <c r="F12" s="376"/>
      <c r="G12" s="377"/>
      <c r="H12" s="158"/>
      <c r="I12" s="48"/>
      <c r="J12" s="48"/>
      <c r="K12" s="48"/>
      <c r="L12" s="48"/>
      <c r="M12" s="193" t="s">
        <v>83</v>
      </c>
      <c r="N12" s="237"/>
      <c r="O12" s="237"/>
      <c r="P12" s="237"/>
      <c r="Q12" s="244"/>
      <c r="R12" s="237"/>
      <c r="S12" s="237"/>
      <c r="T12" s="237"/>
      <c r="U12" s="237"/>
      <c r="V12" s="206"/>
      <c r="W12" s="237"/>
      <c r="X12" s="237"/>
      <c r="Y12" s="237"/>
      <c r="Z12" s="206"/>
    </row>
    <row r="13" spans="1:28" ht="15.75" customHeight="1" x14ac:dyDescent="0.3">
      <c r="A13" s="1">
        <v>9</v>
      </c>
      <c r="B13" s="11" t="s">
        <v>509</v>
      </c>
      <c r="C13" s="15" t="s">
        <v>512</v>
      </c>
      <c r="D13" s="15" t="s">
        <v>48</v>
      </c>
      <c r="E13" s="15" t="str">
        <f>CONCATENATE(LEFT(B13,1),C13,"@emhcharter.org")</f>
        <v>KChumbley@emhcharter.org</v>
      </c>
      <c r="F13" s="8">
        <v>105</v>
      </c>
      <c r="G13" s="8">
        <v>7415</v>
      </c>
      <c r="H13" s="8"/>
      <c r="I13" s="8">
        <v>1</v>
      </c>
      <c r="J13" s="8">
        <v>1</v>
      </c>
      <c r="K13" s="8"/>
      <c r="L13" s="8">
        <v>1</v>
      </c>
      <c r="M13" s="196" t="s">
        <v>190</v>
      </c>
      <c r="N13" s="202"/>
      <c r="O13" s="202"/>
      <c r="P13" s="202">
        <v>1</v>
      </c>
      <c r="Q13" s="225"/>
      <c r="R13" s="236"/>
      <c r="S13" s="202"/>
      <c r="T13" s="202"/>
      <c r="U13" s="202"/>
      <c r="V13" s="202"/>
      <c r="W13" s="202"/>
      <c r="X13" s="202"/>
      <c r="Y13" s="202"/>
      <c r="Z13" s="202"/>
      <c r="AA13" s="6"/>
      <c r="AB13" s="6"/>
    </row>
    <row r="14" spans="1:28" ht="15.75" customHeight="1" x14ac:dyDescent="0.3">
      <c r="A14" s="1">
        <v>10</v>
      </c>
      <c r="B14" s="11" t="s">
        <v>510</v>
      </c>
      <c r="C14" s="14" t="s">
        <v>511</v>
      </c>
      <c r="D14" s="11" t="s">
        <v>52</v>
      </c>
      <c r="E14" s="15" t="str">
        <f t="shared" ref="E14:E26" si="2">CONCATENATE(LEFT(B14,1),C14,"@emhcharter.org")</f>
        <v>CSchulter@emhcharter.org</v>
      </c>
      <c r="F14" s="8">
        <v>105</v>
      </c>
      <c r="G14" s="8">
        <v>7415</v>
      </c>
      <c r="H14" s="8"/>
      <c r="I14" s="8"/>
      <c r="J14" s="8"/>
      <c r="K14" s="8"/>
      <c r="L14" s="8"/>
      <c r="M14" s="196" t="s">
        <v>190</v>
      </c>
      <c r="N14" s="202"/>
      <c r="O14" s="202"/>
      <c r="P14" s="202">
        <v>1</v>
      </c>
      <c r="Q14" s="225"/>
      <c r="R14" s="202"/>
      <c r="S14" s="202"/>
      <c r="T14" s="202"/>
      <c r="U14" s="202"/>
      <c r="V14" s="202"/>
      <c r="W14" s="202"/>
      <c r="X14" s="202"/>
      <c r="Y14" s="202"/>
      <c r="Z14" s="202"/>
      <c r="AA14" s="6"/>
      <c r="AB14" s="6"/>
    </row>
    <row r="15" spans="1:28" ht="15.75" customHeight="1" x14ac:dyDescent="0.3">
      <c r="A15" s="1">
        <v>11</v>
      </c>
      <c r="B15" s="11" t="s">
        <v>289</v>
      </c>
      <c r="C15" s="15" t="s">
        <v>513</v>
      </c>
      <c r="D15" s="11" t="s">
        <v>53</v>
      </c>
      <c r="E15" s="15" t="str">
        <f t="shared" si="2"/>
        <v>MZollweg@emhcharter.org</v>
      </c>
      <c r="F15" s="8">
        <v>104</v>
      </c>
      <c r="G15" s="8">
        <v>7414</v>
      </c>
      <c r="H15" s="8"/>
      <c r="I15" s="8">
        <v>1</v>
      </c>
      <c r="J15" s="8">
        <v>1</v>
      </c>
      <c r="K15" s="8"/>
      <c r="L15" s="8">
        <v>1</v>
      </c>
      <c r="M15" s="196" t="s">
        <v>190</v>
      </c>
      <c r="N15" s="202"/>
      <c r="O15" s="202"/>
      <c r="P15" s="202">
        <v>1</v>
      </c>
      <c r="Q15" s="225"/>
      <c r="R15" s="236"/>
      <c r="S15" s="202"/>
      <c r="T15" s="202"/>
      <c r="U15" s="202"/>
      <c r="V15" s="202"/>
      <c r="W15" s="202"/>
      <c r="X15" s="202"/>
      <c r="Y15" s="202"/>
      <c r="Z15" s="202"/>
      <c r="AA15" s="6"/>
      <c r="AB15" s="6"/>
    </row>
    <row r="16" spans="1:28" ht="15.75" customHeight="1" x14ac:dyDescent="0.3">
      <c r="A16" s="1">
        <v>12</v>
      </c>
      <c r="B16" s="121"/>
      <c r="C16" s="122"/>
      <c r="D16" s="11" t="s">
        <v>54</v>
      </c>
      <c r="E16" s="15" t="str">
        <f t="shared" si="2"/>
        <v>@emhcharter.org</v>
      </c>
      <c r="F16" s="8">
        <v>104</v>
      </c>
      <c r="G16" s="8">
        <v>7414</v>
      </c>
      <c r="H16" s="8"/>
      <c r="I16" s="8"/>
      <c r="J16" s="8"/>
      <c r="K16" s="8"/>
      <c r="L16" s="8"/>
      <c r="M16" s="196" t="s">
        <v>9</v>
      </c>
      <c r="N16" s="202"/>
      <c r="O16" s="202">
        <v>1</v>
      </c>
      <c r="P16" s="202"/>
      <c r="Q16" s="225"/>
      <c r="R16" s="202"/>
      <c r="S16" s="202"/>
      <c r="T16" s="202"/>
      <c r="U16" s="202"/>
      <c r="V16" s="202"/>
      <c r="W16" s="202"/>
      <c r="X16" s="202"/>
      <c r="Y16" s="202"/>
      <c r="Z16" s="202"/>
      <c r="AA16" s="6"/>
      <c r="AB16" s="6"/>
    </row>
    <row r="17" spans="1:28" ht="15.75" customHeight="1" x14ac:dyDescent="0.3">
      <c r="A17" s="1">
        <v>13</v>
      </c>
      <c r="B17" s="11" t="s">
        <v>349</v>
      </c>
      <c r="C17" s="14" t="s">
        <v>378</v>
      </c>
      <c r="D17" s="11" t="s">
        <v>56</v>
      </c>
      <c r="E17" s="15" t="str">
        <f t="shared" si="2"/>
        <v>ARoman@emhcharter.org</v>
      </c>
      <c r="F17" s="8">
        <v>103</v>
      </c>
      <c r="G17" s="8">
        <v>7303</v>
      </c>
      <c r="H17" s="8"/>
      <c r="I17" s="8">
        <v>1</v>
      </c>
      <c r="J17" s="8"/>
      <c r="K17" s="8"/>
      <c r="L17" s="8">
        <v>1</v>
      </c>
      <c r="M17" s="196" t="s">
        <v>190</v>
      </c>
      <c r="N17" s="237"/>
      <c r="O17" s="202"/>
      <c r="P17" s="202">
        <v>1</v>
      </c>
      <c r="Q17" s="225"/>
      <c r="R17" s="236"/>
      <c r="S17" s="202"/>
      <c r="T17" s="202"/>
      <c r="U17" s="202"/>
      <c r="V17" s="202"/>
      <c r="W17" s="202"/>
      <c r="X17" s="202"/>
      <c r="Y17" s="202"/>
      <c r="Z17" s="202"/>
      <c r="AA17" s="6"/>
      <c r="AB17" s="6"/>
    </row>
    <row r="18" spans="1:28" ht="15.75" customHeight="1" x14ac:dyDescent="0.3">
      <c r="A18" s="1">
        <v>14</v>
      </c>
      <c r="B18" s="11" t="s">
        <v>514</v>
      </c>
      <c r="C18" s="14" t="s">
        <v>454</v>
      </c>
      <c r="D18" s="11" t="s">
        <v>57</v>
      </c>
      <c r="E18" s="15" t="str">
        <f t="shared" si="2"/>
        <v>VRivera@emhcharter.org</v>
      </c>
      <c r="F18" s="8">
        <v>102</v>
      </c>
      <c r="G18" s="8">
        <v>7302</v>
      </c>
      <c r="H18" s="8"/>
      <c r="I18" s="8"/>
      <c r="J18" s="8">
        <v>1</v>
      </c>
      <c r="K18" s="8"/>
      <c r="L18" s="8"/>
      <c r="M18" s="196" t="s">
        <v>10</v>
      </c>
      <c r="N18" s="202"/>
      <c r="O18" s="202"/>
      <c r="P18" s="202"/>
      <c r="Q18" s="225">
        <v>1</v>
      </c>
      <c r="R18" s="202"/>
      <c r="S18" s="202"/>
      <c r="T18" s="202"/>
      <c r="U18" s="202"/>
      <c r="V18" s="202"/>
      <c r="W18" s="202"/>
      <c r="X18" s="202"/>
      <c r="Y18" s="202"/>
      <c r="Z18" s="202"/>
      <c r="AA18" s="6"/>
      <c r="AB18" s="6"/>
    </row>
    <row r="19" spans="1:28" ht="15.75" customHeight="1" x14ac:dyDescent="0.3">
      <c r="A19" s="1">
        <v>15</v>
      </c>
      <c r="B19" s="11" t="s">
        <v>490</v>
      </c>
      <c r="C19" s="83" t="s">
        <v>515</v>
      </c>
      <c r="D19" s="11" t="s">
        <v>59</v>
      </c>
      <c r="E19" s="15" t="str">
        <f t="shared" si="2"/>
        <v>DMcBride@emhcharter.org</v>
      </c>
      <c r="F19" s="8">
        <v>204</v>
      </c>
      <c r="G19" s="8">
        <v>7404</v>
      </c>
      <c r="H19" s="8"/>
      <c r="I19" s="8">
        <v>1</v>
      </c>
      <c r="J19" s="8">
        <v>1</v>
      </c>
      <c r="K19" s="8"/>
      <c r="L19" s="8">
        <v>1</v>
      </c>
      <c r="M19" s="196" t="s">
        <v>190</v>
      </c>
      <c r="N19" s="202"/>
      <c r="O19" s="202"/>
      <c r="P19" s="202">
        <v>1</v>
      </c>
      <c r="Q19" s="225"/>
      <c r="R19" s="202"/>
      <c r="S19" s="202"/>
      <c r="T19" s="202"/>
      <c r="U19" s="202"/>
      <c r="V19" s="202"/>
      <c r="W19" s="202"/>
      <c r="X19" s="202"/>
      <c r="Y19" s="202"/>
      <c r="Z19" s="202"/>
      <c r="AA19" s="6"/>
      <c r="AB19" s="6"/>
    </row>
    <row r="20" spans="1:28" ht="15.75" customHeight="1" x14ac:dyDescent="0.3">
      <c r="A20" s="1">
        <v>16</v>
      </c>
      <c r="B20" s="11" t="s">
        <v>491</v>
      </c>
      <c r="C20" s="17" t="s">
        <v>412</v>
      </c>
      <c r="D20" s="11" t="s">
        <v>60</v>
      </c>
      <c r="E20" s="15" t="str">
        <f t="shared" si="2"/>
        <v>RPerez@emhcharter.org</v>
      </c>
      <c r="F20" s="8">
        <v>204</v>
      </c>
      <c r="G20" s="8">
        <v>7404</v>
      </c>
      <c r="H20" s="8"/>
      <c r="I20" s="8"/>
      <c r="J20" s="8"/>
      <c r="K20" s="8"/>
      <c r="L20" s="8"/>
      <c r="M20" s="196" t="s">
        <v>9</v>
      </c>
      <c r="N20" s="202"/>
      <c r="O20" s="202">
        <v>1</v>
      </c>
      <c r="P20" s="202"/>
      <c r="Q20" s="225"/>
      <c r="R20" s="202"/>
      <c r="S20" s="202"/>
      <c r="T20" s="202"/>
      <c r="U20" s="202"/>
      <c r="V20" s="202"/>
      <c r="W20" s="202"/>
      <c r="X20" s="202"/>
      <c r="Y20" s="202"/>
      <c r="Z20" s="202"/>
      <c r="AA20" s="6"/>
      <c r="AB20" s="6"/>
    </row>
    <row r="21" spans="1:28" ht="15.75" customHeight="1" x14ac:dyDescent="0.3">
      <c r="A21" s="1">
        <v>17</v>
      </c>
      <c r="B21" s="11" t="s">
        <v>492</v>
      </c>
      <c r="C21" s="14" t="s">
        <v>516</v>
      </c>
      <c r="D21" s="11" t="s">
        <v>62</v>
      </c>
      <c r="E21" s="15" t="str">
        <f t="shared" si="2"/>
        <v>MQuintana@emhcharter.org</v>
      </c>
      <c r="F21" s="8">
        <v>102</v>
      </c>
      <c r="G21" s="8">
        <v>7302</v>
      </c>
      <c r="H21" s="8"/>
      <c r="I21" s="8">
        <v>1</v>
      </c>
      <c r="J21" s="8">
        <v>1</v>
      </c>
      <c r="K21" s="8"/>
      <c r="L21" s="8">
        <v>1</v>
      </c>
      <c r="M21" s="198" t="s">
        <v>194</v>
      </c>
      <c r="N21" s="202"/>
      <c r="O21" s="202"/>
      <c r="P21" s="202"/>
      <c r="Q21" s="225"/>
      <c r="R21" s="202"/>
      <c r="S21" s="202"/>
      <c r="T21" s="202">
        <v>1</v>
      </c>
      <c r="U21" s="202"/>
      <c r="V21" s="202"/>
      <c r="W21" s="202"/>
      <c r="X21" s="202"/>
      <c r="Y21" s="202"/>
      <c r="Z21" s="202"/>
      <c r="AA21" s="6"/>
      <c r="AB21" s="6"/>
    </row>
    <row r="22" spans="1:28" ht="15.75" customHeight="1" x14ac:dyDescent="0.3">
      <c r="A22" s="1">
        <v>18</v>
      </c>
      <c r="B22" s="11" t="s">
        <v>493</v>
      </c>
      <c r="C22" s="14" t="s">
        <v>517</v>
      </c>
      <c r="D22" s="14" t="s">
        <v>63</v>
      </c>
      <c r="E22" s="15" t="str">
        <f t="shared" si="2"/>
        <v>TNeidert@emhcharter.org</v>
      </c>
      <c r="F22" s="8">
        <v>205</v>
      </c>
      <c r="G22" s="8">
        <v>7405</v>
      </c>
      <c r="H22" s="8"/>
      <c r="I22" s="8">
        <v>1</v>
      </c>
      <c r="J22" s="8">
        <v>1</v>
      </c>
      <c r="K22" s="8"/>
      <c r="L22" s="8">
        <v>1</v>
      </c>
      <c r="M22" s="196" t="s">
        <v>9</v>
      </c>
      <c r="N22" s="236"/>
      <c r="O22" s="202">
        <v>1</v>
      </c>
      <c r="P22" s="236"/>
      <c r="Q22" s="225"/>
      <c r="R22" s="236"/>
      <c r="S22" s="236"/>
      <c r="T22" s="236"/>
      <c r="U22" s="236"/>
      <c r="V22" s="202"/>
      <c r="W22" s="236"/>
      <c r="X22" s="236"/>
      <c r="Y22" s="202"/>
      <c r="Z22" s="202"/>
    </row>
    <row r="23" spans="1:28" ht="15.75" customHeight="1" x14ac:dyDescent="0.3">
      <c r="A23" s="1">
        <v>19</v>
      </c>
      <c r="B23" s="11" t="s">
        <v>494</v>
      </c>
      <c r="C23" s="17" t="s">
        <v>339</v>
      </c>
      <c r="D23" s="11" t="s">
        <v>65</v>
      </c>
      <c r="E23" s="15" t="str">
        <f t="shared" si="2"/>
        <v>RWright@emhcharter.org</v>
      </c>
      <c r="F23" s="8">
        <v>205</v>
      </c>
      <c r="G23" s="8">
        <v>7405</v>
      </c>
      <c r="H23" s="8"/>
      <c r="I23" s="8"/>
      <c r="J23" s="8"/>
      <c r="K23" s="8"/>
      <c r="L23" s="8"/>
      <c r="M23" s="196" t="s">
        <v>190</v>
      </c>
      <c r="N23" s="202"/>
      <c r="O23" s="202"/>
      <c r="P23" s="202">
        <v>1</v>
      </c>
      <c r="Q23" s="225"/>
      <c r="R23" s="202"/>
      <c r="S23" s="202"/>
      <c r="T23" s="202"/>
      <c r="U23" s="202"/>
      <c r="V23" s="202"/>
      <c r="W23" s="202"/>
      <c r="X23" s="202"/>
      <c r="Y23" s="202"/>
      <c r="Z23" s="202"/>
      <c r="AA23" s="6"/>
      <c r="AB23" s="6"/>
    </row>
    <row r="24" spans="1:28" ht="15.75" customHeight="1" x14ac:dyDescent="0.3">
      <c r="A24" s="1">
        <v>20</v>
      </c>
      <c r="B24" s="11" t="s">
        <v>495</v>
      </c>
      <c r="C24" s="14" t="s">
        <v>454</v>
      </c>
      <c r="D24" s="14" t="s">
        <v>66</v>
      </c>
      <c r="E24" s="15" t="str">
        <f t="shared" si="2"/>
        <v>BRivera@emhcharter.org</v>
      </c>
      <c r="F24" s="8">
        <v>202</v>
      </c>
      <c r="G24" s="8">
        <v>7402</v>
      </c>
      <c r="H24" s="8"/>
      <c r="I24" s="8">
        <v>1</v>
      </c>
      <c r="J24" s="8"/>
      <c r="K24" s="8"/>
      <c r="L24" s="8">
        <v>1</v>
      </c>
      <c r="M24" s="196" t="s">
        <v>9</v>
      </c>
      <c r="N24" s="236"/>
      <c r="O24" s="202">
        <v>1</v>
      </c>
      <c r="P24" s="236"/>
      <c r="Q24" s="243"/>
      <c r="R24" s="236"/>
      <c r="S24" s="236"/>
      <c r="T24" s="236"/>
      <c r="U24" s="236"/>
      <c r="V24" s="202"/>
      <c r="W24" s="236"/>
      <c r="X24" s="236"/>
      <c r="Y24" s="202"/>
      <c r="Z24" s="202"/>
    </row>
    <row r="25" spans="1:28" ht="15.75" customHeight="1" x14ac:dyDescent="0.3">
      <c r="A25" s="1">
        <v>21</v>
      </c>
      <c r="B25" s="11" t="s">
        <v>496</v>
      </c>
      <c r="C25" s="14" t="s">
        <v>518</v>
      </c>
      <c r="D25" s="11" t="s">
        <v>68</v>
      </c>
      <c r="E25" s="15" t="str">
        <f t="shared" si="2"/>
        <v>ZFame@emhcharter.org</v>
      </c>
      <c r="F25" s="8">
        <v>203</v>
      </c>
      <c r="G25" s="8">
        <v>7403</v>
      </c>
      <c r="H25" s="8"/>
      <c r="I25" s="8">
        <v>1</v>
      </c>
      <c r="J25" s="8">
        <v>1</v>
      </c>
      <c r="K25" s="8"/>
      <c r="L25" s="8">
        <v>1</v>
      </c>
      <c r="M25" s="196" t="s">
        <v>9</v>
      </c>
      <c r="N25" s="202"/>
      <c r="O25" s="202">
        <v>1</v>
      </c>
      <c r="P25" s="202"/>
      <c r="Q25" s="225"/>
      <c r="R25" s="202"/>
      <c r="S25" s="202"/>
      <c r="T25" s="202"/>
      <c r="U25" s="202"/>
      <c r="V25" s="202"/>
      <c r="W25" s="202"/>
      <c r="X25" s="202"/>
      <c r="Y25" s="202"/>
      <c r="Z25" s="202"/>
      <c r="AA25" s="6"/>
      <c r="AB25" s="6"/>
    </row>
    <row r="26" spans="1:28" ht="15.75" customHeight="1" x14ac:dyDescent="0.3">
      <c r="A26" s="1">
        <v>22</v>
      </c>
      <c r="B26" s="11" t="s">
        <v>390</v>
      </c>
      <c r="C26" s="14" t="s">
        <v>519</v>
      </c>
      <c r="D26" s="11" t="s">
        <v>70</v>
      </c>
      <c r="E26" s="15" t="str">
        <f t="shared" si="2"/>
        <v>BJackson@emhcharter.org</v>
      </c>
      <c r="F26" s="8">
        <v>207</v>
      </c>
      <c r="G26" s="8">
        <v>7407</v>
      </c>
      <c r="H26" s="8"/>
      <c r="I26" s="8">
        <v>1</v>
      </c>
      <c r="J26" s="8"/>
      <c r="K26" s="8"/>
      <c r="L26" s="8">
        <v>1</v>
      </c>
      <c r="M26" s="196" t="s">
        <v>9</v>
      </c>
      <c r="N26" s="202"/>
      <c r="O26" s="202">
        <v>1</v>
      </c>
      <c r="P26" s="202"/>
      <c r="Q26" s="225"/>
      <c r="R26" s="202"/>
      <c r="S26" s="202"/>
      <c r="T26" s="202"/>
      <c r="U26" s="202"/>
      <c r="V26" s="202"/>
      <c r="W26" s="202"/>
      <c r="X26" s="202"/>
      <c r="Y26" s="202"/>
      <c r="Z26" s="202"/>
      <c r="AA26" s="6"/>
      <c r="AB26" s="6"/>
    </row>
    <row r="27" spans="1:28" ht="15.75" customHeight="1" x14ac:dyDescent="0.3">
      <c r="A27" s="368" t="s">
        <v>71</v>
      </c>
      <c r="B27" s="369"/>
      <c r="C27" s="369"/>
      <c r="D27" s="369"/>
      <c r="E27" s="370"/>
      <c r="F27" s="382"/>
      <c r="G27" s="363"/>
      <c r="H27" s="157"/>
      <c r="I27" s="184"/>
      <c r="J27" s="184"/>
      <c r="K27" s="184"/>
      <c r="L27" s="184"/>
      <c r="M27" s="193" t="s">
        <v>627</v>
      </c>
      <c r="N27" s="236"/>
      <c r="O27" s="236"/>
      <c r="P27" s="236"/>
      <c r="Q27" s="243"/>
      <c r="R27" s="236"/>
      <c r="S27" s="236"/>
      <c r="T27" s="236"/>
      <c r="U27" s="236"/>
      <c r="V27" s="202"/>
      <c r="W27" s="236"/>
      <c r="X27" s="236"/>
      <c r="Y27" s="236"/>
      <c r="Z27" s="202"/>
      <c r="AA27" s="6"/>
      <c r="AB27" s="6"/>
    </row>
    <row r="28" spans="1:28" ht="15.75" customHeight="1" x14ac:dyDescent="0.3">
      <c r="A28" s="1">
        <v>23</v>
      </c>
      <c r="B28" s="11" t="s">
        <v>520</v>
      </c>
      <c r="C28" s="14" t="s">
        <v>521</v>
      </c>
      <c r="D28" s="14" t="s">
        <v>74</v>
      </c>
      <c r="E28" s="14" t="str">
        <f>CONCATENATE(LEFT(B28,1),C28,"@emhcharter.org")</f>
        <v>ASchultz@emhcharter.org</v>
      </c>
      <c r="F28" s="8">
        <v>206</v>
      </c>
      <c r="G28" s="8">
        <v>7406</v>
      </c>
      <c r="H28" s="8"/>
      <c r="I28" s="8">
        <v>1</v>
      </c>
      <c r="J28" s="8"/>
      <c r="K28" s="8"/>
      <c r="L28" s="8">
        <v>1</v>
      </c>
      <c r="M28" s="196" t="s">
        <v>9</v>
      </c>
      <c r="N28" s="236"/>
      <c r="O28" s="202">
        <v>1</v>
      </c>
      <c r="P28" s="202"/>
      <c r="Q28" s="243"/>
      <c r="R28" s="236"/>
      <c r="S28" s="236"/>
      <c r="T28" s="236"/>
      <c r="U28" s="236"/>
      <c r="V28" s="202"/>
      <c r="W28" s="236"/>
      <c r="X28" s="236"/>
      <c r="Y28" s="202"/>
      <c r="Z28" s="202"/>
    </row>
    <row r="29" spans="1:28" ht="15.75" customHeight="1" x14ac:dyDescent="0.3">
      <c r="A29" s="1">
        <v>24</v>
      </c>
      <c r="B29" s="11" t="s">
        <v>289</v>
      </c>
      <c r="C29" s="15" t="s">
        <v>513</v>
      </c>
      <c r="D29" s="7" t="s">
        <v>76</v>
      </c>
      <c r="E29" s="14" t="str">
        <f t="shared" ref="E29:E30" si="3">CONCATENATE(LEFT(B29,1),C29,"@emhcharter.org")</f>
        <v>MZollweg@emhcharter.org</v>
      </c>
      <c r="F29" s="8">
        <v>206</v>
      </c>
      <c r="G29" s="8">
        <v>7406</v>
      </c>
      <c r="H29" s="25"/>
      <c r="I29" s="25"/>
      <c r="J29" s="25">
        <v>1</v>
      </c>
      <c r="K29" s="25"/>
      <c r="L29" s="25"/>
      <c r="M29" s="199" t="s">
        <v>12</v>
      </c>
      <c r="N29" s="202"/>
      <c r="O29" s="202"/>
      <c r="P29" s="202"/>
      <c r="Q29" s="225"/>
      <c r="R29" s="202"/>
      <c r="S29" s="202">
        <v>1</v>
      </c>
      <c r="T29" s="202"/>
      <c r="U29" s="202"/>
      <c r="V29" s="202"/>
      <c r="W29" s="202"/>
      <c r="X29" s="202"/>
      <c r="Y29" s="202"/>
      <c r="Z29" s="202"/>
      <c r="AA29" s="6"/>
      <c r="AB29" s="6"/>
    </row>
    <row r="30" spans="1:28" s="98" customFormat="1" ht="15.75" customHeight="1" x14ac:dyDescent="0.3">
      <c r="A30" s="99">
        <v>25</v>
      </c>
      <c r="B30" s="41" t="s">
        <v>522</v>
      </c>
      <c r="C30" s="90" t="s">
        <v>523</v>
      </c>
      <c r="D30" s="33" t="s">
        <v>147</v>
      </c>
      <c r="E30" s="14" t="str">
        <f t="shared" si="3"/>
        <v>ARinella@emhcharter.org</v>
      </c>
      <c r="F30" s="100">
        <v>206</v>
      </c>
      <c r="G30" s="100">
        <v>7406</v>
      </c>
      <c r="H30" s="282"/>
      <c r="I30" s="117"/>
      <c r="J30" s="117"/>
      <c r="K30" s="117"/>
      <c r="L30" s="117"/>
      <c r="M30" s="200"/>
      <c r="N30" s="202"/>
      <c r="O30" s="202"/>
      <c r="P30" s="202"/>
      <c r="Q30" s="225"/>
      <c r="R30" s="202"/>
      <c r="S30" s="202"/>
      <c r="T30" s="202"/>
      <c r="U30" s="202"/>
      <c r="V30" s="202"/>
      <c r="W30" s="202"/>
      <c r="X30" s="202"/>
      <c r="Y30" s="202"/>
      <c r="Z30" s="202"/>
      <c r="AA30" s="6"/>
      <c r="AB30" s="6"/>
    </row>
    <row r="31" spans="1:28" ht="15.75" customHeight="1" x14ac:dyDescent="0.3">
      <c r="A31" s="379" t="s">
        <v>77</v>
      </c>
      <c r="B31" s="380"/>
      <c r="C31" s="380"/>
      <c r="D31" s="380"/>
      <c r="E31" s="381"/>
      <c r="F31" s="383"/>
      <c r="G31" s="384"/>
      <c r="H31" s="158"/>
      <c r="I31" s="48"/>
      <c r="J31" s="48"/>
      <c r="K31" s="48"/>
      <c r="L31" s="48"/>
      <c r="M31" s="193" t="s">
        <v>77</v>
      </c>
      <c r="N31" s="237"/>
      <c r="O31" s="237"/>
      <c r="P31" s="237"/>
      <c r="Q31" s="244"/>
      <c r="R31" s="237"/>
      <c r="S31" s="237"/>
      <c r="T31" s="237"/>
      <c r="U31" s="237"/>
      <c r="V31" s="206"/>
      <c r="W31" s="237"/>
      <c r="X31" s="237"/>
      <c r="Y31" s="237"/>
      <c r="Z31" s="206"/>
    </row>
    <row r="32" spans="1:28" ht="15.75" customHeight="1" x14ac:dyDescent="0.3">
      <c r="A32" s="1">
        <v>26</v>
      </c>
      <c r="B32" s="11" t="s">
        <v>524</v>
      </c>
      <c r="C32" s="11" t="s">
        <v>525</v>
      </c>
      <c r="D32" s="8" t="s">
        <v>79</v>
      </c>
      <c r="E32" s="11" t="str">
        <f>CONCATENATE(LEFT(B32,1),C32,"@emhcharter.org")</f>
        <v>JSon@emhcharter.org</v>
      </c>
      <c r="F32" s="8">
        <v>206</v>
      </c>
      <c r="G32" s="8">
        <v>7406</v>
      </c>
      <c r="H32" s="8"/>
      <c r="I32" s="8"/>
      <c r="J32" s="8"/>
      <c r="K32" s="8"/>
      <c r="L32" s="8"/>
      <c r="M32" s="198" t="s">
        <v>12</v>
      </c>
      <c r="N32" s="236"/>
      <c r="O32" s="202"/>
      <c r="P32" s="236"/>
      <c r="Q32" s="243"/>
      <c r="R32" s="236"/>
      <c r="S32" s="202">
        <v>1</v>
      </c>
      <c r="T32" s="236"/>
      <c r="U32" s="236"/>
      <c r="V32" s="202"/>
      <c r="W32" s="236"/>
      <c r="X32" s="236"/>
      <c r="Y32" s="202"/>
      <c r="Z32" s="202"/>
    </row>
    <row r="33" spans="1:28" ht="15.75" customHeight="1" x14ac:dyDescent="0.3">
      <c r="A33" s="368" t="s">
        <v>80</v>
      </c>
      <c r="B33" s="369"/>
      <c r="C33" s="369"/>
      <c r="D33" s="369"/>
      <c r="E33" s="370"/>
      <c r="F33" s="376"/>
      <c r="G33" s="377"/>
      <c r="H33" s="158"/>
      <c r="I33" s="48"/>
      <c r="J33" s="48"/>
      <c r="K33" s="48"/>
      <c r="L33" s="48"/>
      <c r="M33" s="193" t="s">
        <v>80</v>
      </c>
      <c r="N33" s="237"/>
      <c r="O33" s="237"/>
      <c r="P33" s="237"/>
      <c r="Q33" s="244"/>
      <c r="R33" s="237"/>
      <c r="S33" s="237"/>
      <c r="T33" s="237"/>
      <c r="U33" s="237"/>
      <c r="V33" s="206"/>
      <c r="W33" s="237"/>
      <c r="X33" s="237"/>
      <c r="Y33" s="237"/>
      <c r="Z33" s="206"/>
    </row>
    <row r="34" spans="1:28" ht="15.75" customHeight="1" x14ac:dyDescent="0.3">
      <c r="A34" s="1">
        <v>27</v>
      </c>
      <c r="B34" s="11" t="s">
        <v>526</v>
      </c>
      <c r="C34" s="17" t="s">
        <v>527</v>
      </c>
      <c r="D34" s="11" t="s">
        <v>82</v>
      </c>
      <c r="E34" s="11" t="str">
        <f>CONCATENATE(LEFT(B34,1),C34,"@emhcharter.org")</f>
        <v>YDaliz@emhcharter.org</v>
      </c>
      <c r="F34" s="8">
        <v>100</v>
      </c>
      <c r="G34" s="8">
        <v>7300</v>
      </c>
      <c r="H34" s="8"/>
      <c r="I34" s="8">
        <v>1</v>
      </c>
      <c r="J34" s="8"/>
      <c r="K34" s="8"/>
      <c r="L34" s="8">
        <v>1</v>
      </c>
      <c r="M34" s="196" t="s">
        <v>9</v>
      </c>
      <c r="N34" s="236"/>
      <c r="O34" s="202">
        <v>1</v>
      </c>
      <c r="P34" s="236"/>
      <c r="Q34" s="243"/>
      <c r="R34" s="236"/>
      <c r="S34" s="236"/>
      <c r="T34" s="236"/>
      <c r="U34" s="236"/>
      <c r="V34" s="202"/>
      <c r="W34" s="236"/>
      <c r="X34" s="236"/>
      <c r="Y34" s="202"/>
      <c r="Z34" s="202"/>
    </row>
    <row r="35" spans="1:28" ht="15.75" customHeight="1" x14ac:dyDescent="0.3">
      <c r="A35" s="1">
        <v>28</v>
      </c>
      <c r="B35" s="11" t="s">
        <v>282</v>
      </c>
      <c r="C35" s="17" t="s">
        <v>528</v>
      </c>
      <c r="D35" s="11" t="s">
        <v>84</v>
      </c>
      <c r="E35" s="11" t="str">
        <f>CONCATENATE(LEFT(B35,1),C35,"@emhcharter.org")</f>
        <v>JCarroll@emhcharter.org</v>
      </c>
      <c r="F35" s="8">
        <v>210</v>
      </c>
      <c r="G35" s="8">
        <v>7519</v>
      </c>
      <c r="H35" s="8"/>
      <c r="I35" s="8">
        <v>1</v>
      </c>
      <c r="J35" s="8"/>
      <c r="K35" s="8"/>
      <c r="L35" s="8"/>
      <c r="M35" s="196" t="s">
        <v>9</v>
      </c>
      <c r="N35" s="236"/>
      <c r="O35" s="202">
        <v>1</v>
      </c>
      <c r="P35" s="236"/>
      <c r="Q35" s="243"/>
      <c r="R35" s="236"/>
      <c r="S35" s="236"/>
      <c r="T35" s="236"/>
      <c r="U35" s="236"/>
      <c r="V35" s="202"/>
      <c r="W35" s="236"/>
      <c r="X35" s="236"/>
      <c r="Y35" s="202"/>
      <c r="Z35" s="202"/>
    </row>
    <row r="36" spans="1:28" ht="15.75" customHeight="1" x14ac:dyDescent="0.3">
      <c r="A36" s="368" t="s">
        <v>85</v>
      </c>
      <c r="B36" s="369"/>
      <c r="C36" s="369"/>
      <c r="D36" s="369"/>
      <c r="E36" s="370"/>
      <c r="F36" s="376"/>
      <c r="G36" s="377"/>
      <c r="H36" s="284"/>
      <c r="I36" s="49"/>
      <c r="J36" s="49"/>
      <c r="K36" s="79"/>
      <c r="L36" s="79"/>
      <c r="M36" s="193" t="s">
        <v>85</v>
      </c>
      <c r="N36" s="235"/>
      <c r="O36" s="202"/>
      <c r="P36" s="236"/>
      <c r="Q36" s="243"/>
      <c r="R36" s="236"/>
      <c r="S36" s="236"/>
      <c r="T36" s="236"/>
      <c r="U36" s="236"/>
      <c r="V36" s="202"/>
      <c r="W36" s="236"/>
      <c r="X36" s="236"/>
      <c r="Y36" s="202"/>
      <c r="Z36" s="202"/>
    </row>
    <row r="37" spans="1:28" ht="15.75" customHeight="1" x14ac:dyDescent="0.3">
      <c r="A37" s="1">
        <v>29</v>
      </c>
      <c r="B37" s="11" t="s">
        <v>298</v>
      </c>
      <c r="C37" s="14" t="s">
        <v>485</v>
      </c>
      <c r="D37" s="14" t="s">
        <v>88</v>
      </c>
      <c r="E37" s="14" t="str">
        <f>CONCATENATE(LEFT(B37,1),C37,"@emhcharter.org")</f>
        <v>FMartinez@emhcharter.org</v>
      </c>
      <c r="F37" s="8" t="s">
        <v>89</v>
      </c>
      <c r="G37" s="8">
        <v>7454</v>
      </c>
      <c r="H37" s="8"/>
      <c r="I37" s="8">
        <v>1</v>
      </c>
      <c r="J37" s="8"/>
      <c r="K37" s="8"/>
      <c r="L37" s="8"/>
      <c r="M37" s="196" t="s">
        <v>10</v>
      </c>
      <c r="N37" s="202"/>
      <c r="O37" s="202"/>
      <c r="P37" s="202"/>
      <c r="Q37" s="225">
        <v>1</v>
      </c>
      <c r="R37" s="202"/>
      <c r="S37" s="202"/>
      <c r="T37" s="202"/>
      <c r="U37" s="202"/>
      <c r="V37" s="202"/>
      <c r="W37" s="202"/>
      <c r="X37" s="202"/>
      <c r="Y37" s="202"/>
      <c r="Z37" s="202"/>
    </row>
    <row r="38" spans="1:28" ht="15.75" customHeight="1" x14ac:dyDescent="0.3">
      <c r="A38" s="24">
        <v>30</v>
      </c>
      <c r="B38" s="60" t="s">
        <v>529</v>
      </c>
      <c r="C38" s="108" t="s">
        <v>530</v>
      </c>
      <c r="D38" s="60" t="s">
        <v>85</v>
      </c>
      <c r="E38" s="147" t="s">
        <v>591</v>
      </c>
      <c r="F38" s="25" t="s">
        <v>89</v>
      </c>
      <c r="G38" s="25">
        <v>7454</v>
      </c>
      <c r="H38" s="25"/>
      <c r="I38" s="25"/>
      <c r="J38" s="8"/>
      <c r="K38" s="8"/>
      <c r="L38" s="8"/>
      <c r="M38" s="46" t="s">
        <v>106</v>
      </c>
      <c r="N38" s="236"/>
      <c r="O38" s="202"/>
      <c r="P38" s="236"/>
      <c r="Q38" s="243"/>
      <c r="R38" s="236"/>
      <c r="S38" s="236"/>
      <c r="T38" s="236"/>
      <c r="U38" s="236"/>
      <c r="V38" s="202"/>
      <c r="W38" s="236"/>
      <c r="X38" s="236"/>
      <c r="Y38" s="202"/>
      <c r="Z38" s="202"/>
    </row>
    <row r="39" spans="1:28" s="102" customFormat="1" ht="15.75" customHeight="1" x14ac:dyDescent="0.3">
      <c r="A39" s="103">
        <v>31</v>
      </c>
      <c r="B39" s="41"/>
      <c r="C39" s="40" t="s">
        <v>261</v>
      </c>
      <c r="D39" s="41" t="s">
        <v>262</v>
      </c>
      <c r="E39" s="41"/>
      <c r="F39" s="104" t="s">
        <v>89</v>
      </c>
      <c r="G39" s="104">
        <v>7456</v>
      </c>
      <c r="H39" s="282"/>
      <c r="I39" s="104">
        <v>1</v>
      </c>
      <c r="J39" s="101"/>
      <c r="K39" s="101"/>
      <c r="L39" s="101"/>
      <c r="M39" s="107"/>
      <c r="N39" s="236"/>
      <c r="O39" s="202"/>
      <c r="P39" s="236"/>
      <c r="Q39" s="243"/>
      <c r="R39" s="236"/>
      <c r="S39" s="236"/>
      <c r="T39" s="236"/>
      <c r="U39" s="236"/>
      <c r="V39" s="202"/>
      <c r="W39" s="236"/>
      <c r="X39" s="236"/>
      <c r="Y39" s="202"/>
      <c r="Z39" s="202"/>
    </row>
    <row r="40" spans="1:28" ht="15.75" customHeight="1" x14ac:dyDescent="0.3">
      <c r="A40" s="371" t="s">
        <v>158</v>
      </c>
      <c r="B40" s="372"/>
      <c r="C40" s="372"/>
      <c r="D40" s="372"/>
      <c r="E40" s="373"/>
      <c r="F40" s="357"/>
      <c r="G40" s="358"/>
      <c r="H40" s="158"/>
      <c r="I40" s="48"/>
      <c r="J40" s="48"/>
      <c r="K40" s="48"/>
      <c r="L40" s="48"/>
      <c r="M40" s="193" t="s">
        <v>158</v>
      </c>
      <c r="N40" s="237"/>
      <c r="O40" s="237"/>
      <c r="P40" s="237"/>
      <c r="Q40" s="244"/>
      <c r="R40" s="237"/>
      <c r="S40" s="237"/>
      <c r="T40" s="237"/>
      <c r="U40" s="237"/>
      <c r="V40" s="206"/>
      <c r="W40" s="237"/>
      <c r="X40" s="237"/>
      <c r="Y40" s="237"/>
      <c r="Z40" s="206"/>
      <c r="AA40" s="2"/>
      <c r="AB40" s="2"/>
    </row>
    <row r="41" spans="1:28" ht="15.75" customHeight="1" x14ac:dyDescent="0.3">
      <c r="A41" s="99">
        <v>31</v>
      </c>
      <c r="B41" s="41" t="s">
        <v>488</v>
      </c>
      <c r="C41" s="29" t="s">
        <v>489</v>
      </c>
      <c r="D41" s="41" t="s">
        <v>189</v>
      </c>
      <c r="E41" s="278" t="s">
        <v>682</v>
      </c>
      <c r="F41" s="100">
        <v>210</v>
      </c>
      <c r="G41" s="100">
        <v>7136</v>
      </c>
      <c r="H41" s="282"/>
      <c r="I41" s="289">
        <v>1</v>
      </c>
      <c r="J41" s="1"/>
      <c r="K41" s="80"/>
      <c r="L41" s="80"/>
      <c r="M41" s="201" t="s">
        <v>196</v>
      </c>
      <c r="N41" s="237"/>
      <c r="O41" s="202"/>
      <c r="P41" s="236"/>
      <c r="Q41" s="243"/>
      <c r="R41" s="236"/>
      <c r="S41" s="236"/>
      <c r="T41" s="236"/>
      <c r="U41" s="236"/>
      <c r="V41" s="202">
        <v>1</v>
      </c>
      <c r="W41" s="236"/>
      <c r="X41" s="236"/>
      <c r="Y41" s="202"/>
      <c r="Z41" s="202"/>
    </row>
    <row r="42" spans="1:28" ht="14.25" customHeight="1" x14ac:dyDescent="0.3">
      <c r="A42" s="374" t="s">
        <v>91</v>
      </c>
      <c r="B42" s="372"/>
      <c r="C42" s="372"/>
      <c r="D42" s="372"/>
      <c r="E42" s="375"/>
      <c r="F42" s="378"/>
      <c r="G42" s="358"/>
      <c r="H42" s="288"/>
      <c r="I42" s="173"/>
      <c r="J42" s="173"/>
      <c r="K42" s="173"/>
      <c r="L42" s="173"/>
      <c r="M42" s="193" t="s">
        <v>626</v>
      </c>
      <c r="N42" s="237"/>
      <c r="O42" s="237"/>
      <c r="P42" s="237"/>
      <c r="Q42" s="244"/>
      <c r="R42" s="237"/>
      <c r="S42" s="237"/>
      <c r="T42" s="237"/>
      <c r="U42" s="237"/>
      <c r="V42" s="206"/>
      <c r="W42" s="237"/>
      <c r="X42" s="237"/>
      <c r="Y42" s="237"/>
      <c r="Z42" s="206"/>
    </row>
    <row r="43" spans="1:28" ht="14.25" customHeight="1" x14ac:dyDescent="0.3">
      <c r="A43" s="117">
        <v>32</v>
      </c>
      <c r="B43" s="41" t="s">
        <v>531</v>
      </c>
      <c r="C43" s="29" t="s">
        <v>534</v>
      </c>
      <c r="D43" s="29" t="s">
        <v>93</v>
      </c>
      <c r="E43" s="29" t="str">
        <f>CONCATENATE(LEFT(B43,1),C43,"@emhcharter.org")</f>
        <v>SNater@emhcharter.org</v>
      </c>
      <c r="F43" s="117">
        <v>208</v>
      </c>
      <c r="G43" s="117">
        <v>7408</v>
      </c>
      <c r="H43" s="282"/>
      <c r="I43" s="117">
        <v>1</v>
      </c>
      <c r="J43" s="117"/>
      <c r="K43" s="117"/>
      <c r="L43" s="117">
        <v>1</v>
      </c>
      <c r="M43" s="52"/>
      <c r="N43" s="237"/>
      <c r="O43" s="202"/>
      <c r="P43" s="236"/>
      <c r="Q43" s="243"/>
      <c r="R43" s="236"/>
      <c r="S43" s="236"/>
      <c r="T43" s="236"/>
      <c r="U43" s="236"/>
      <c r="V43" s="202"/>
      <c r="W43" s="236"/>
      <c r="X43" s="236"/>
      <c r="Y43" s="202"/>
      <c r="Z43" s="202"/>
    </row>
    <row r="44" spans="1:28" ht="14.25" customHeight="1" x14ac:dyDescent="0.3">
      <c r="A44" s="117">
        <v>33</v>
      </c>
      <c r="B44" s="41" t="s">
        <v>532</v>
      </c>
      <c r="C44" s="29" t="s">
        <v>535</v>
      </c>
      <c r="D44" s="29" t="s">
        <v>183</v>
      </c>
      <c r="E44" s="29" t="str">
        <f t="shared" ref="E44:E47" si="4">CONCATENATE(LEFT(B44,1),C44,"@emhcharter.org")</f>
        <v>LAshford@emhcharter.org</v>
      </c>
      <c r="F44" s="117">
        <v>208</v>
      </c>
      <c r="G44" s="117">
        <v>7408</v>
      </c>
      <c r="H44" s="282"/>
      <c r="I44" s="117"/>
      <c r="J44" s="117"/>
      <c r="K44" s="117"/>
      <c r="L44" s="117"/>
      <c r="M44" s="52"/>
      <c r="N44" s="237"/>
      <c r="O44" s="202"/>
      <c r="P44" s="236"/>
      <c r="Q44" s="243"/>
      <c r="R44" s="236"/>
      <c r="S44" s="236"/>
      <c r="T44" s="236"/>
      <c r="U44" s="236"/>
      <c r="V44" s="202"/>
      <c r="W44" s="236"/>
      <c r="X44" s="236"/>
      <c r="Y44" s="202"/>
      <c r="Z44" s="202"/>
    </row>
    <row r="45" spans="1:28" ht="14.25" customHeight="1" x14ac:dyDescent="0.3">
      <c r="A45" s="117">
        <v>34</v>
      </c>
      <c r="B45" s="41" t="s">
        <v>689</v>
      </c>
      <c r="C45" s="136" t="s">
        <v>690</v>
      </c>
      <c r="D45" s="29" t="s">
        <v>183</v>
      </c>
      <c r="E45" s="29" t="str">
        <f t="shared" si="4"/>
        <v>TCuyler@emhcharter.org</v>
      </c>
      <c r="F45" s="117">
        <v>208</v>
      </c>
      <c r="G45" s="117">
        <v>7408</v>
      </c>
      <c r="H45" s="282"/>
      <c r="I45" s="117"/>
      <c r="J45" s="117"/>
      <c r="K45" s="117"/>
      <c r="L45" s="117"/>
      <c r="M45" s="52"/>
      <c r="N45" s="237"/>
      <c r="O45" s="202"/>
      <c r="P45" s="236"/>
      <c r="Q45" s="243"/>
      <c r="R45" s="236"/>
      <c r="S45" s="236"/>
      <c r="T45" s="236"/>
      <c r="U45" s="236"/>
      <c r="V45" s="202"/>
      <c r="W45" s="236"/>
      <c r="X45" s="236"/>
      <c r="Y45" s="202"/>
      <c r="Z45" s="202"/>
    </row>
    <row r="46" spans="1:28" ht="14.25" customHeight="1" x14ac:dyDescent="0.3">
      <c r="A46" s="117">
        <v>35</v>
      </c>
      <c r="B46" s="41" t="s">
        <v>533</v>
      </c>
      <c r="C46" s="136" t="s">
        <v>536</v>
      </c>
      <c r="D46" s="29" t="s">
        <v>183</v>
      </c>
      <c r="E46" s="29" t="str">
        <f t="shared" si="4"/>
        <v>AMiller@emhcharter.org</v>
      </c>
      <c r="F46" s="117">
        <v>208</v>
      </c>
      <c r="G46" s="117">
        <v>7408</v>
      </c>
      <c r="H46" s="282"/>
      <c r="I46" s="117"/>
      <c r="J46" s="117"/>
      <c r="K46" s="117"/>
      <c r="L46" s="117"/>
      <c r="M46" s="52"/>
      <c r="N46" s="237"/>
      <c r="O46" s="202"/>
      <c r="P46" s="236"/>
      <c r="Q46" s="243"/>
      <c r="R46" s="236"/>
      <c r="S46" s="236"/>
      <c r="T46" s="236"/>
      <c r="U46" s="236"/>
      <c r="V46" s="202"/>
      <c r="W46" s="236"/>
      <c r="X46" s="236"/>
      <c r="Y46" s="202"/>
      <c r="Z46" s="202"/>
    </row>
    <row r="47" spans="1:28" s="48" customFormat="1" ht="14.25" customHeight="1" x14ac:dyDescent="0.3">
      <c r="A47" s="61">
        <v>36</v>
      </c>
      <c r="B47" s="105"/>
      <c r="C47" s="137"/>
      <c r="D47" s="138" t="s">
        <v>184</v>
      </c>
      <c r="E47" s="78" t="str">
        <f t="shared" si="4"/>
        <v>@emhcharter.org</v>
      </c>
      <c r="F47" s="61">
        <v>208</v>
      </c>
      <c r="G47" s="61">
        <v>7408</v>
      </c>
      <c r="H47" s="61"/>
      <c r="I47" s="61"/>
      <c r="J47" s="61"/>
      <c r="K47" s="61"/>
      <c r="L47" s="61"/>
      <c r="M47" s="77"/>
      <c r="N47" s="239"/>
      <c r="O47" s="221"/>
      <c r="P47" s="245"/>
      <c r="Q47" s="246"/>
      <c r="R47" s="245"/>
      <c r="S47" s="245"/>
      <c r="T47" s="245"/>
      <c r="U47" s="245"/>
      <c r="V47" s="221"/>
      <c r="W47" s="245"/>
      <c r="X47" s="245"/>
      <c r="Y47" s="221"/>
      <c r="Z47" s="221"/>
    </row>
    <row r="48" spans="1:28" s="252" customFormat="1" ht="18" x14ac:dyDescent="0.35">
      <c r="A48" s="362" t="s">
        <v>220</v>
      </c>
      <c r="B48" s="362"/>
      <c r="C48" s="362"/>
      <c r="D48" s="362"/>
      <c r="E48" s="362"/>
      <c r="F48" s="230"/>
      <c r="G48" s="230"/>
      <c r="H48" s="230"/>
      <c r="I48" s="230">
        <f>SUM(I3:I47)</f>
        <v>24</v>
      </c>
      <c r="J48" s="230">
        <f t="shared" ref="J48:L48" si="5">SUM(J3:J47)</f>
        <v>8</v>
      </c>
      <c r="K48" s="230">
        <f t="shared" si="5"/>
        <v>0</v>
      </c>
      <c r="L48" s="230">
        <f t="shared" si="5"/>
        <v>13</v>
      </c>
      <c r="M48" s="230" t="s">
        <v>55</v>
      </c>
      <c r="N48" s="241"/>
      <c r="O48" s="241">
        <f t="shared" ref="O48:Y48" si="6">SUM(O3:O47)</f>
        <v>14</v>
      </c>
      <c r="P48" s="241">
        <f t="shared" si="6"/>
        <v>6</v>
      </c>
      <c r="Q48" s="231">
        <f t="shared" si="6"/>
        <v>3</v>
      </c>
      <c r="R48" s="241">
        <f t="shared" si="6"/>
        <v>0</v>
      </c>
      <c r="S48" s="241">
        <f t="shared" si="6"/>
        <v>3</v>
      </c>
      <c r="T48" s="241">
        <f t="shared" si="6"/>
        <v>1</v>
      </c>
      <c r="U48" s="241">
        <f t="shared" si="6"/>
        <v>0</v>
      </c>
      <c r="V48" s="241">
        <f t="shared" si="6"/>
        <v>1</v>
      </c>
      <c r="W48" s="241">
        <f t="shared" si="6"/>
        <v>0</v>
      </c>
      <c r="X48" s="241">
        <f t="shared" si="6"/>
        <v>1</v>
      </c>
      <c r="Y48" s="241">
        <f t="shared" si="6"/>
        <v>1</v>
      </c>
      <c r="Z48" s="241">
        <f>SUM(Z2:Z47)</f>
        <v>0</v>
      </c>
    </row>
    <row r="49" spans="1:26" ht="17.7" customHeight="1" x14ac:dyDescent="0.3">
      <c r="A49" s="2"/>
      <c r="F49" s="2"/>
      <c r="G49" s="2"/>
      <c r="H49" s="286"/>
      <c r="I49" s="2"/>
      <c r="J49" s="39"/>
      <c r="M49" s="181" t="s">
        <v>199</v>
      </c>
      <c r="N49" s="206">
        <f>SUM(O48:Z48)</f>
        <v>30</v>
      </c>
      <c r="O49" s="12"/>
      <c r="P49" s="6"/>
      <c r="Q49" s="170"/>
      <c r="R49" s="367">
        <f>SUM(R48:T48)</f>
        <v>4</v>
      </c>
      <c r="S49" s="367"/>
      <c r="T49" s="367"/>
      <c r="U49" s="6"/>
      <c r="V49" s="12"/>
      <c r="W49" s="6"/>
      <c r="X49" s="6"/>
      <c r="Y49" s="50"/>
      <c r="Z49" s="12"/>
    </row>
    <row r="50" spans="1:26" ht="14.25" customHeight="1" x14ac:dyDescent="0.3">
      <c r="A50" s="53">
        <f>47-11</f>
        <v>36</v>
      </c>
      <c r="B50" s="26" t="s">
        <v>596</v>
      </c>
      <c r="F50" s="2"/>
      <c r="G50" s="2"/>
      <c r="H50" s="286"/>
      <c r="I50" s="2"/>
      <c r="J50" s="39"/>
      <c r="O50" s="12"/>
      <c r="P50" s="6"/>
      <c r="Q50" s="170"/>
      <c r="R50" s="6"/>
      <c r="S50" s="6"/>
      <c r="T50" s="6"/>
      <c r="U50" s="6"/>
      <c r="V50" s="12"/>
      <c r="W50" s="6"/>
      <c r="X50" s="6"/>
      <c r="Y50" s="50"/>
      <c r="Z50" s="12"/>
    </row>
    <row r="51" spans="1:26" ht="14.25" customHeight="1" x14ac:dyDescent="0.3">
      <c r="A51" s="2"/>
      <c r="F51" s="2"/>
      <c r="G51" s="2"/>
      <c r="H51" s="286"/>
      <c r="I51" s="2"/>
      <c r="J51" s="39"/>
      <c r="O51" s="12"/>
      <c r="P51" s="6"/>
      <c r="Q51" s="170"/>
      <c r="R51" s="6"/>
      <c r="S51" s="6"/>
      <c r="T51" s="6"/>
      <c r="U51" s="6"/>
      <c r="V51" s="12"/>
      <c r="W51" s="6"/>
      <c r="X51" s="6"/>
      <c r="Y51" s="50"/>
      <c r="Z51" s="12"/>
    </row>
    <row r="52" spans="1:26" ht="14.25" customHeight="1" x14ac:dyDescent="0.3">
      <c r="A52" s="2"/>
      <c r="F52" s="2"/>
      <c r="G52" s="2"/>
      <c r="H52" s="286"/>
      <c r="I52" s="2"/>
      <c r="J52" s="39"/>
      <c r="O52" s="12"/>
      <c r="P52" s="6"/>
      <c r="Q52" s="170"/>
      <c r="R52" s="6"/>
      <c r="S52" s="6"/>
      <c r="T52" s="6"/>
      <c r="U52" s="6"/>
      <c r="V52" s="12"/>
      <c r="W52" s="6"/>
      <c r="X52" s="6"/>
      <c r="Y52" s="50"/>
      <c r="Z52" s="12"/>
    </row>
    <row r="53" spans="1:26" ht="14.25" customHeight="1" x14ac:dyDescent="0.3">
      <c r="A53" s="2"/>
      <c r="F53" s="2"/>
      <c r="G53" s="2"/>
      <c r="H53" s="286"/>
      <c r="I53" s="2"/>
      <c r="J53" s="39"/>
      <c r="O53" s="12"/>
      <c r="P53" s="6"/>
      <c r="Q53" s="170"/>
      <c r="R53" s="6"/>
      <c r="S53" s="6"/>
      <c r="T53" s="6"/>
      <c r="U53" s="6"/>
      <c r="V53" s="12"/>
      <c r="W53" s="6"/>
      <c r="X53" s="6"/>
      <c r="Y53" s="50"/>
      <c r="Z53" s="12"/>
    </row>
    <row r="54" spans="1:26" ht="14.25" customHeight="1" x14ac:dyDescent="0.3">
      <c r="A54" s="2"/>
      <c r="F54" s="2"/>
      <c r="G54" s="2"/>
      <c r="H54" s="286"/>
      <c r="I54" s="2"/>
      <c r="J54" s="39"/>
      <c r="O54" s="12"/>
      <c r="P54" s="6"/>
      <c r="Q54" s="170"/>
      <c r="R54" s="6"/>
      <c r="S54" s="6"/>
      <c r="T54" s="6"/>
      <c r="U54" s="6"/>
      <c r="V54" s="12"/>
      <c r="W54" s="6"/>
      <c r="X54" s="6"/>
      <c r="Y54" s="50"/>
      <c r="Z54" s="12"/>
    </row>
    <row r="55" spans="1:26" ht="14.25" customHeight="1" x14ac:dyDescent="0.3">
      <c r="A55" s="2"/>
      <c r="F55" s="2"/>
      <c r="G55" s="2"/>
      <c r="H55" s="286"/>
      <c r="I55" s="2"/>
      <c r="J55" s="39"/>
      <c r="O55" s="12"/>
      <c r="P55" s="6"/>
      <c r="Q55" s="170"/>
      <c r="R55" s="6"/>
      <c r="S55" s="6"/>
      <c r="T55" s="6"/>
      <c r="U55" s="6"/>
      <c r="V55" s="12"/>
      <c r="W55" s="6"/>
      <c r="X55" s="6"/>
      <c r="Y55" s="50"/>
      <c r="Z55" s="12"/>
    </row>
    <row r="56" spans="1:26" ht="14.25" customHeight="1" x14ac:dyDescent="0.3">
      <c r="A56" s="2"/>
      <c r="F56" s="2"/>
      <c r="G56" s="2"/>
      <c r="H56" s="286"/>
      <c r="I56" s="2"/>
      <c r="J56" s="39"/>
      <c r="O56" s="12"/>
      <c r="P56" s="6"/>
      <c r="Q56" s="170"/>
      <c r="R56" s="6"/>
      <c r="S56" s="6"/>
      <c r="T56" s="6"/>
      <c r="U56" s="6"/>
      <c r="V56" s="12"/>
      <c r="W56" s="6"/>
      <c r="X56" s="6"/>
      <c r="Y56" s="50"/>
      <c r="Z56" s="12"/>
    </row>
    <row r="57" spans="1:26" ht="14.25" customHeight="1" x14ac:dyDescent="0.3">
      <c r="A57" s="2"/>
      <c r="F57" s="2"/>
      <c r="G57" s="2"/>
      <c r="H57" s="286"/>
      <c r="I57" s="2"/>
      <c r="J57" s="39"/>
      <c r="O57" s="12"/>
      <c r="P57" s="6"/>
      <c r="Q57" s="170"/>
      <c r="R57" s="6"/>
      <c r="S57" s="6"/>
      <c r="T57" s="6"/>
      <c r="U57" s="6"/>
      <c r="V57" s="12"/>
      <c r="W57" s="6"/>
      <c r="X57" s="6"/>
      <c r="Y57" s="50"/>
      <c r="Z57" s="12"/>
    </row>
    <row r="58" spans="1:26" ht="14.25" customHeight="1" x14ac:dyDescent="0.3">
      <c r="A58" s="2"/>
      <c r="F58" s="2"/>
      <c r="G58" s="2"/>
      <c r="H58" s="286"/>
      <c r="I58" s="2"/>
      <c r="J58" s="39"/>
      <c r="O58" s="12"/>
      <c r="P58" s="6"/>
      <c r="Q58" s="170"/>
      <c r="R58" s="6"/>
      <c r="S58" s="6"/>
      <c r="T58" s="6"/>
      <c r="U58" s="6"/>
      <c r="V58" s="12"/>
      <c r="W58" s="6"/>
      <c r="X58" s="6"/>
      <c r="Y58" s="50"/>
      <c r="Z58" s="12"/>
    </row>
    <row r="59" spans="1:26" ht="14.25" customHeight="1" x14ac:dyDescent="0.3">
      <c r="A59" s="2"/>
      <c r="F59" s="2"/>
      <c r="G59" s="2"/>
      <c r="H59" s="286"/>
      <c r="I59" s="2"/>
      <c r="J59" s="39"/>
      <c r="O59" s="12"/>
      <c r="P59" s="6"/>
      <c r="Q59" s="170"/>
      <c r="R59" s="6"/>
      <c r="S59" s="6"/>
      <c r="T59" s="6"/>
      <c r="U59" s="6"/>
      <c r="V59" s="12"/>
      <c r="W59" s="6"/>
      <c r="X59" s="6"/>
      <c r="Y59" s="50"/>
      <c r="Z59" s="12"/>
    </row>
    <row r="60" spans="1:26" ht="14.25" customHeight="1" x14ac:dyDescent="0.3">
      <c r="A60" s="2"/>
      <c r="F60" s="2"/>
      <c r="G60" s="2"/>
      <c r="H60" s="286"/>
      <c r="I60" s="2"/>
      <c r="J60" s="39"/>
      <c r="O60" s="12"/>
      <c r="P60" s="6"/>
      <c r="Q60" s="170"/>
      <c r="R60" s="6"/>
      <c r="S60" s="6"/>
      <c r="T60" s="6"/>
      <c r="U60" s="6"/>
      <c r="V60" s="12"/>
      <c r="W60" s="6"/>
      <c r="X60" s="6"/>
      <c r="Y60" s="50"/>
      <c r="Z60" s="12"/>
    </row>
    <row r="61" spans="1:26" ht="14.25" customHeight="1" x14ac:dyDescent="0.3">
      <c r="A61" s="2"/>
      <c r="F61" s="2"/>
      <c r="G61" s="2"/>
      <c r="H61" s="286"/>
      <c r="I61" s="2"/>
      <c r="J61" s="39"/>
      <c r="O61" s="12"/>
      <c r="P61" s="6"/>
      <c r="Q61" s="170"/>
      <c r="R61" s="6"/>
      <c r="S61" s="6"/>
      <c r="T61" s="6"/>
      <c r="U61" s="6"/>
      <c r="V61" s="12"/>
      <c r="W61" s="6"/>
      <c r="X61" s="6"/>
      <c r="Y61" s="50"/>
      <c r="Z61" s="12"/>
    </row>
    <row r="62" spans="1:26" ht="14.25" customHeight="1" x14ac:dyDescent="0.3">
      <c r="A62" s="2"/>
      <c r="F62" s="2"/>
      <c r="G62" s="2"/>
      <c r="H62" s="286"/>
      <c r="I62" s="2"/>
      <c r="J62" s="39"/>
      <c r="O62" s="12"/>
      <c r="P62" s="6"/>
      <c r="Q62" s="170"/>
      <c r="R62" s="6"/>
      <c r="S62" s="6"/>
      <c r="T62" s="6"/>
      <c r="U62" s="6"/>
      <c r="V62" s="12"/>
      <c r="W62" s="6"/>
      <c r="X62" s="6"/>
      <c r="Y62" s="50"/>
      <c r="Z62" s="12"/>
    </row>
    <row r="63" spans="1:26" ht="14.25" customHeight="1" x14ac:dyDescent="0.3">
      <c r="A63" s="2"/>
      <c r="F63" s="2"/>
      <c r="G63" s="2"/>
      <c r="H63" s="286"/>
      <c r="I63" s="2"/>
      <c r="J63" s="39"/>
      <c r="O63" s="12"/>
      <c r="P63" s="6"/>
      <c r="Q63" s="170"/>
      <c r="R63" s="6"/>
      <c r="S63" s="6"/>
      <c r="T63" s="6"/>
      <c r="U63" s="6"/>
      <c r="V63" s="12"/>
      <c r="W63" s="6"/>
      <c r="X63" s="6"/>
      <c r="Y63" s="50"/>
      <c r="Z63" s="12"/>
    </row>
    <row r="64" spans="1:26" ht="14.25" customHeight="1" x14ac:dyDescent="0.3">
      <c r="A64" s="2"/>
      <c r="F64" s="2"/>
      <c r="G64" s="2"/>
      <c r="H64" s="286"/>
      <c r="I64" s="2"/>
      <c r="J64" s="39"/>
      <c r="O64" s="12"/>
      <c r="P64" s="6"/>
      <c r="Q64" s="170"/>
      <c r="R64" s="6"/>
      <c r="S64" s="6"/>
      <c r="T64" s="6"/>
      <c r="U64" s="6"/>
      <c r="V64" s="12"/>
      <c r="W64" s="6"/>
      <c r="X64" s="6"/>
      <c r="Y64" s="50"/>
      <c r="Z64" s="12"/>
    </row>
    <row r="65" spans="1:26" ht="14.25" customHeight="1" x14ac:dyDescent="0.3">
      <c r="A65" s="2"/>
      <c r="F65" s="2"/>
      <c r="G65" s="2"/>
      <c r="H65" s="286"/>
      <c r="I65" s="2"/>
      <c r="J65" s="39"/>
      <c r="O65" s="12"/>
      <c r="P65" s="6"/>
      <c r="Q65" s="170"/>
      <c r="R65" s="6"/>
      <c r="S65" s="6"/>
      <c r="T65" s="6"/>
      <c r="U65" s="6"/>
      <c r="V65" s="12"/>
      <c r="W65" s="6"/>
      <c r="X65" s="6"/>
      <c r="Y65" s="50"/>
      <c r="Z65" s="12"/>
    </row>
    <row r="66" spans="1:26" ht="14.25" customHeight="1" x14ac:dyDescent="0.3">
      <c r="A66" s="2"/>
      <c r="F66" s="2"/>
      <c r="G66" s="2"/>
      <c r="H66" s="286"/>
      <c r="I66" s="2"/>
      <c r="J66" s="39"/>
      <c r="O66" s="12"/>
      <c r="P66" s="6"/>
      <c r="Q66" s="170"/>
      <c r="R66" s="6"/>
      <c r="S66" s="6"/>
      <c r="T66" s="6"/>
      <c r="U66" s="6"/>
      <c r="V66" s="12"/>
      <c r="W66" s="6"/>
      <c r="X66" s="6"/>
      <c r="Y66" s="50"/>
      <c r="Z66" s="12"/>
    </row>
    <row r="67" spans="1:26" ht="14.25" customHeight="1" x14ac:dyDescent="0.3">
      <c r="A67" s="2"/>
      <c r="F67" s="2"/>
      <c r="G67" s="2"/>
      <c r="H67" s="286"/>
      <c r="I67" s="2"/>
      <c r="J67" s="39"/>
      <c r="O67" s="12"/>
      <c r="P67" s="6"/>
      <c r="Q67" s="170"/>
      <c r="R67" s="6"/>
      <c r="S67" s="6"/>
      <c r="T67" s="6"/>
      <c r="U67" s="6"/>
      <c r="V67" s="12"/>
      <c r="W67" s="6"/>
      <c r="X67" s="6"/>
      <c r="Y67" s="50"/>
      <c r="Z67" s="12"/>
    </row>
    <row r="68" spans="1:26" ht="14.25" customHeight="1" x14ac:dyDescent="0.3">
      <c r="A68" s="2"/>
      <c r="F68" s="2"/>
      <c r="G68" s="2"/>
      <c r="H68" s="286"/>
      <c r="I68" s="2"/>
      <c r="J68" s="39"/>
      <c r="O68" s="12"/>
      <c r="P68" s="6"/>
      <c r="Q68" s="170"/>
      <c r="R68" s="6"/>
      <c r="S68" s="6"/>
      <c r="T68" s="6"/>
      <c r="U68" s="6"/>
      <c r="V68" s="12"/>
      <c r="W68" s="6"/>
      <c r="X68" s="6"/>
      <c r="Y68" s="50"/>
      <c r="Z68" s="12"/>
    </row>
    <row r="69" spans="1:26" ht="14.25" customHeight="1" x14ac:dyDescent="0.3">
      <c r="A69" s="2"/>
      <c r="F69" s="2"/>
      <c r="G69" s="2"/>
      <c r="H69" s="286"/>
      <c r="I69" s="2"/>
      <c r="J69" s="39"/>
      <c r="O69" s="12"/>
      <c r="P69" s="6"/>
      <c r="Q69" s="170"/>
      <c r="R69" s="6"/>
      <c r="S69" s="6"/>
      <c r="T69" s="6"/>
      <c r="U69" s="6"/>
      <c r="V69" s="12"/>
      <c r="W69" s="6"/>
      <c r="X69" s="6"/>
      <c r="Y69" s="50"/>
      <c r="Z69" s="12"/>
    </row>
    <row r="70" spans="1:26" ht="14.25" customHeight="1" x14ac:dyDescent="0.3">
      <c r="A70" s="2"/>
      <c r="F70" s="2"/>
      <c r="G70" s="2"/>
      <c r="H70" s="286"/>
      <c r="I70" s="2"/>
      <c r="J70" s="39"/>
      <c r="O70" s="12"/>
      <c r="P70" s="6"/>
      <c r="Q70" s="170"/>
      <c r="R70" s="6"/>
      <c r="S70" s="6"/>
      <c r="T70" s="6"/>
      <c r="U70" s="6"/>
      <c r="V70" s="12"/>
      <c r="W70" s="6"/>
      <c r="X70" s="6"/>
      <c r="Y70" s="50"/>
      <c r="Z70" s="12"/>
    </row>
    <row r="71" spans="1:26" ht="14.25" customHeight="1" x14ac:dyDescent="0.3">
      <c r="A71" s="2"/>
      <c r="F71" s="2"/>
      <c r="G71" s="2"/>
      <c r="H71" s="286"/>
      <c r="I71" s="2"/>
      <c r="J71" s="39"/>
      <c r="O71" s="12"/>
      <c r="P71" s="6"/>
      <c r="Q71" s="170"/>
      <c r="R71" s="6"/>
      <c r="S71" s="6"/>
      <c r="T71" s="6"/>
      <c r="U71" s="6"/>
      <c r="V71" s="12"/>
      <c r="W71" s="6"/>
      <c r="X71" s="6"/>
      <c r="Y71" s="50"/>
      <c r="Z71" s="12"/>
    </row>
    <row r="72" spans="1:26" ht="14.25" customHeight="1" x14ac:dyDescent="0.3">
      <c r="A72" s="2"/>
      <c r="F72" s="2"/>
      <c r="G72" s="2"/>
      <c r="H72" s="286"/>
      <c r="I72" s="2"/>
      <c r="J72" s="39"/>
      <c r="O72" s="12"/>
      <c r="P72" s="6"/>
      <c r="Q72" s="170"/>
      <c r="R72" s="6"/>
      <c r="S72" s="6"/>
      <c r="T72" s="6"/>
      <c r="U72" s="6"/>
      <c r="V72" s="12"/>
      <c r="W72" s="6"/>
      <c r="X72" s="6"/>
      <c r="Y72" s="50"/>
      <c r="Z72" s="12"/>
    </row>
    <row r="73" spans="1:26" ht="14.25" customHeight="1" x14ac:dyDescent="0.3">
      <c r="A73" s="2"/>
      <c r="F73" s="2"/>
      <c r="G73" s="2"/>
      <c r="H73" s="286"/>
      <c r="I73" s="2"/>
      <c r="J73" s="39"/>
      <c r="O73" s="12"/>
      <c r="P73" s="6"/>
      <c r="Q73" s="170"/>
      <c r="R73" s="6"/>
      <c r="S73" s="6"/>
      <c r="T73" s="6"/>
      <c r="U73" s="6"/>
      <c r="V73" s="12"/>
      <c r="W73" s="6"/>
      <c r="X73" s="6"/>
      <c r="Y73" s="50"/>
      <c r="Z73" s="12"/>
    </row>
    <row r="74" spans="1:26" ht="14.25" customHeight="1" x14ac:dyDescent="0.3">
      <c r="A74" s="2"/>
      <c r="F74" s="2"/>
      <c r="G74" s="2"/>
      <c r="H74" s="286"/>
      <c r="I74" s="2"/>
      <c r="J74" s="39"/>
      <c r="O74" s="12"/>
      <c r="P74" s="6"/>
      <c r="Q74" s="170"/>
      <c r="R74" s="6"/>
      <c r="S74" s="6"/>
      <c r="T74" s="6"/>
      <c r="U74" s="6"/>
      <c r="V74" s="12"/>
      <c r="W74" s="6"/>
      <c r="X74" s="6"/>
      <c r="Y74" s="50"/>
      <c r="Z74" s="12"/>
    </row>
    <row r="75" spans="1:26" ht="14.25" customHeight="1" x14ac:dyDescent="0.3">
      <c r="A75" s="2"/>
      <c r="F75" s="2"/>
      <c r="G75" s="2"/>
      <c r="H75" s="286"/>
      <c r="I75" s="2"/>
      <c r="J75" s="39"/>
      <c r="O75" s="12"/>
      <c r="P75" s="6"/>
      <c r="Q75" s="170"/>
      <c r="R75" s="6"/>
      <c r="S75" s="6"/>
      <c r="T75" s="6"/>
      <c r="U75" s="6"/>
      <c r="V75" s="12"/>
      <c r="W75" s="6"/>
      <c r="X75" s="6"/>
      <c r="Y75" s="50"/>
      <c r="Z75" s="12"/>
    </row>
    <row r="76" spans="1:26" ht="14.25" customHeight="1" x14ac:dyDescent="0.3">
      <c r="A76" s="2"/>
      <c r="F76" s="2"/>
      <c r="G76" s="2"/>
      <c r="H76" s="286"/>
      <c r="I76" s="2"/>
      <c r="J76" s="39"/>
      <c r="O76" s="12"/>
      <c r="P76" s="6"/>
      <c r="Q76" s="170"/>
      <c r="R76" s="6"/>
      <c r="S76" s="6"/>
      <c r="T76" s="6"/>
      <c r="U76" s="6"/>
      <c r="V76" s="12"/>
      <c r="W76" s="6"/>
      <c r="X76" s="6"/>
      <c r="Y76" s="50"/>
      <c r="Z76" s="12"/>
    </row>
    <row r="77" spans="1:26" ht="14.25" customHeight="1" x14ac:dyDescent="0.3">
      <c r="A77" s="2"/>
      <c r="F77" s="2"/>
      <c r="G77" s="2"/>
      <c r="H77" s="286"/>
      <c r="I77" s="2"/>
      <c r="J77" s="39"/>
      <c r="O77" s="12"/>
      <c r="P77" s="6"/>
      <c r="Q77" s="170"/>
      <c r="R77" s="6"/>
      <c r="S77" s="6"/>
      <c r="T77" s="6"/>
      <c r="U77" s="6"/>
      <c r="V77" s="12"/>
      <c r="W77" s="6"/>
      <c r="X77" s="6"/>
      <c r="Y77" s="50"/>
      <c r="Z77" s="12"/>
    </row>
    <row r="78" spans="1:26" ht="14.25" customHeight="1" x14ac:dyDescent="0.3">
      <c r="A78" s="2"/>
      <c r="F78" s="2"/>
      <c r="G78" s="2"/>
      <c r="H78" s="286"/>
      <c r="I78" s="2"/>
      <c r="J78" s="39"/>
      <c r="O78" s="12"/>
      <c r="P78" s="6"/>
      <c r="Q78" s="170"/>
      <c r="R78" s="6"/>
      <c r="S78" s="6"/>
      <c r="T78" s="6"/>
      <c r="U78" s="6"/>
      <c r="V78" s="12"/>
      <c r="W78" s="6"/>
      <c r="X78" s="6"/>
      <c r="Y78" s="50"/>
      <c r="Z78" s="12"/>
    </row>
    <row r="79" spans="1:26" ht="14.25" customHeight="1" x14ac:dyDescent="0.3">
      <c r="A79" s="2"/>
      <c r="F79" s="2"/>
      <c r="G79" s="2"/>
      <c r="H79" s="286"/>
      <c r="I79" s="2"/>
      <c r="J79" s="39"/>
      <c r="O79" s="12"/>
      <c r="P79" s="6"/>
      <c r="Q79" s="170"/>
      <c r="R79" s="6"/>
      <c r="S79" s="6"/>
      <c r="T79" s="6"/>
      <c r="U79" s="6"/>
      <c r="V79" s="12"/>
      <c r="W79" s="6"/>
      <c r="X79" s="6"/>
      <c r="Y79" s="50"/>
      <c r="Z79" s="12"/>
    </row>
    <row r="80" spans="1:26" ht="14.25" customHeight="1" x14ac:dyDescent="0.3">
      <c r="A80" s="2"/>
      <c r="F80" s="2"/>
      <c r="G80" s="2"/>
      <c r="H80" s="286"/>
      <c r="I80" s="2"/>
      <c r="J80" s="39"/>
      <c r="O80" s="12"/>
      <c r="P80" s="6"/>
      <c r="Q80" s="170"/>
      <c r="R80" s="6"/>
      <c r="S80" s="6"/>
      <c r="T80" s="6"/>
      <c r="U80" s="6"/>
      <c r="V80" s="12"/>
      <c r="W80" s="6"/>
      <c r="X80" s="6"/>
      <c r="Y80" s="50"/>
      <c r="Z80" s="12"/>
    </row>
    <row r="81" spans="1:26" ht="14.25" customHeight="1" x14ac:dyDescent="0.3">
      <c r="A81" s="2"/>
      <c r="F81" s="2"/>
      <c r="G81" s="2"/>
      <c r="H81" s="286"/>
      <c r="I81" s="2"/>
      <c r="J81" s="39"/>
      <c r="O81" s="12"/>
      <c r="P81" s="6"/>
      <c r="Q81" s="170"/>
      <c r="R81" s="6"/>
      <c r="S81" s="6"/>
      <c r="T81" s="6"/>
      <c r="U81" s="6"/>
      <c r="V81" s="12"/>
      <c r="W81" s="6"/>
      <c r="X81" s="6"/>
      <c r="Y81" s="50"/>
      <c r="Z81" s="12"/>
    </row>
    <row r="82" spans="1:26" ht="14.25" customHeight="1" x14ac:dyDescent="0.3">
      <c r="A82" s="2"/>
      <c r="F82" s="2"/>
      <c r="G82" s="2"/>
      <c r="H82" s="286"/>
      <c r="I82" s="2"/>
      <c r="J82" s="39"/>
      <c r="O82" s="12"/>
      <c r="P82" s="6"/>
      <c r="Q82" s="170"/>
      <c r="R82" s="6"/>
      <c r="S82" s="6"/>
      <c r="T82" s="6"/>
      <c r="U82" s="6"/>
      <c r="V82" s="12"/>
      <c r="W82" s="6"/>
      <c r="X82" s="6"/>
      <c r="Y82" s="50"/>
      <c r="Z82" s="12"/>
    </row>
    <row r="83" spans="1:26" ht="14.25" customHeight="1" x14ac:dyDescent="0.3">
      <c r="A83" s="2"/>
      <c r="F83" s="2"/>
      <c r="G83" s="2"/>
      <c r="H83" s="286"/>
      <c r="I83" s="2"/>
      <c r="J83" s="39"/>
      <c r="O83" s="12"/>
      <c r="P83" s="6"/>
      <c r="Q83" s="170"/>
      <c r="R83" s="6"/>
      <c r="S83" s="6"/>
      <c r="T83" s="6"/>
      <c r="U83" s="6"/>
      <c r="V83" s="12"/>
      <c r="W83" s="6"/>
      <c r="X83" s="6"/>
      <c r="Y83" s="50"/>
      <c r="Z83" s="12"/>
    </row>
    <row r="84" spans="1:26" ht="14.25" customHeight="1" x14ac:dyDescent="0.3">
      <c r="A84" s="2"/>
      <c r="F84" s="2"/>
      <c r="G84" s="2"/>
      <c r="H84" s="286"/>
      <c r="I84" s="2"/>
      <c r="J84" s="39"/>
      <c r="O84" s="12"/>
      <c r="P84" s="6"/>
      <c r="Q84" s="170"/>
      <c r="R84" s="6"/>
      <c r="S84" s="6"/>
      <c r="T84" s="6"/>
      <c r="U84" s="6"/>
      <c r="V84" s="12"/>
      <c r="W84" s="6"/>
      <c r="X84" s="6"/>
      <c r="Y84" s="50"/>
      <c r="Z84" s="12"/>
    </row>
    <row r="85" spans="1:26" ht="14.25" customHeight="1" x14ac:dyDescent="0.3">
      <c r="A85" s="2"/>
      <c r="F85" s="2"/>
      <c r="G85" s="2"/>
      <c r="H85" s="286"/>
      <c r="I85" s="2"/>
      <c r="J85" s="39"/>
      <c r="O85" s="12"/>
      <c r="P85" s="6"/>
      <c r="Q85" s="170"/>
      <c r="R85" s="6"/>
      <c r="S85" s="6"/>
      <c r="T85" s="6"/>
      <c r="U85" s="6"/>
      <c r="V85" s="12"/>
      <c r="W85" s="6"/>
      <c r="X85" s="6"/>
      <c r="Y85" s="50"/>
      <c r="Z85" s="12"/>
    </row>
    <row r="86" spans="1:26" ht="14.25" customHeight="1" x14ac:dyDescent="0.3">
      <c r="A86" s="2"/>
      <c r="F86" s="2"/>
      <c r="G86" s="2"/>
      <c r="H86" s="286"/>
      <c r="I86" s="2"/>
      <c r="J86" s="39"/>
      <c r="O86" s="12"/>
      <c r="P86" s="6"/>
      <c r="Q86" s="170"/>
      <c r="R86" s="6"/>
      <c r="S86" s="6"/>
      <c r="T86" s="6"/>
      <c r="U86" s="6"/>
      <c r="V86" s="12"/>
      <c r="W86" s="6"/>
      <c r="X86" s="6"/>
      <c r="Y86" s="50"/>
      <c r="Z86" s="12"/>
    </row>
    <row r="87" spans="1:26" ht="14.25" customHeight="1" x14ac:dyDescent="0.3">
      <c r="A87" s="2"/>
      <c r="F87" s="2"/>
      <c r="G87" s="2"/>
      <c r="H87" s="286"/>
      <c r="I87" s="2"/>
      <c r="J87" s="39"/>
      <c r="O87" s="12"/>
      <c r="P87" s="6"/>
      <c r="Q87" s="170"/>
      <c r="R87" s="6"/>
      <c r="S87" s="6"/>
      <c r="T87" s="6"/>
      <c r="U87" s="6"/>
      <c r="V87" s="12"/>
      <c r="W87" s="6"/>
      <c r="X87" s="6"/>
      <c r="Y87" s="50"/>
      <c r="Z87" s="12"/>
    </row>
    <row r="88" spans="1:26" ht="14.25" customHeight="1" x14ac:dyDescent="0.3">
      <c r="A88" s="2"/>
      <c r="F88" s="2"/>
      <c r="G88" s="2"/>
      <c r="H88" s="286"/>
      <c r="I88" s="2"/>
      <c r="J88" s="39"/>
      <c r="O88" s="12"/>
      <c r="P88" s="6"/>
      <c r="Q88" s="170"/>
      <c r="R88" s="6"/>
      <c r="S88" s="6"/>
      <c r="T88" s="6"/>
      <c r="U88" s="6"/>
      <c r="V88" s="12"/>
      <c r="W88" s="6"/>
      <c r="X88" s="6"/>
      <c r="Y88" s="50"/>
      <c r="Z88" s="12"/>
    </row>
    <row r="89" spans="1:26" ht="14.25" customHeight="1" x14ac:dyDescent="0.3">
      <c r="A89" s="2"/>
      <c r="F89" s="2"/>
      <c r="G89" s="2"/>
      <c r="H89" s="286"/>
      <c r="I89" s="2"/>
      <c r="J89" s="39"/>
      <c r="O89" s="12"/>
      <c r="P89" s="6"/>
      <c r="Q89" s="170"/>
      <c r="R89" s="6"/>
      <c r="S89" s="6"/>
      <c r="T89" s="6"/>
      <c r="U89" s="6"/>
      <c r="V89" s="12"/>
      <c r="W89" s="6"/>
      <c r="X89" s="6"/>
      <c r="Y89" s="50"/>
      <c r="Z89" s="12"/>
    </row>
    <row r="90" spans="1:26" ht="14.25" customHeight="1" x14ac:dyDescent="0.3">
      <c r="A90" s="2"/>
      <c r="F90" s="2"/>
      <c r="G90" s="2"/>
      <c r="H90" s="286"/>
      <c r="I90" s="2"/>
      <c r="J90" s="39"/>
      <c r="O90" s="12"/>
      <c r="P90" s="6"/>
      <c r="Q90" s="170"/>
      <c r="R90" s="6"/>
      <c r="S90" s="6"/>
      <c r="T90" s="6"/>
      <c r="U90" s="6"/>
      <c r="V90" s="12"/>
      <c r="W90" s="6"/>
      <c r="X90" s="6"/>
      <c r="Y90" s="50"/>
      <c r="Z90" s="12"/>
    </row>
    <row r="91" spans="1:26" ht="14.25" customHeight="1" x14ac:dyDescent="0.3">
      <c r="A91" s="2"/>
      <c r="F91" s="2"/>
      <c r="G91" s="2"/>
      <c r="H91" s="286"/>
      <c r="I91" s="2"/>
      <c r="J91" s="39"/>
      <c r="O91" s="12"/>
      <c r="P91" s="6"/>
      <c r="Q91" s="170"/>
      <c r="R91" s="6"/>
      <c r="S91" s="6"/>
      <c r="T91" s="6"/>
      <c r="U91" s="6"/>
      <c r="V91" s="12"/>
      <c r="W91" s="6"/>
      <c r="X91" s="6"/>
      <c r="Y91" s="50"/>
      <c r="Z91" s="12"/>
    </row>
    <row r="92" spans="1:26" ht="14.25" customHeight="1" x14ac:dyDescent="0.3">
      <c r="A92" s="2"/>
      <c r="F92" s="2"/>
      <c r="G92" s="2"/>
      <c r="H92" s="286"/>
      <c r="I92" s="2"/>
      <c r="J92" s="39"/>
      <c r="O92" s="12"/>
      <c r="P92" s="6"/>
      <c r="Q92" s="170"/>
      <c r="R92" s="6"/>
      <c r="S92" s="6"/>
      <c r="T92" s="6"/>
      <c r="U92" s="6"/>
      <c r="V92" s="12"/>
      <c r="W92" s="6"/>
      <c r="X92" s="6"/>
      <c r="Y92" s="50"/>
      <c r="Z92" s="12"/>
    </row>
    <row r="93" spans="1:26" ht="14.25" customHeight="1" x14ac:dyDescent="0.3">
      <c r="A93" s="2"/>
      <c r="F93" s="2"/>
      <c r="G93" s="2"/>
      <c r="H93" s="286"/>
      <c r="I93" s="2"/>
      <c r="J93" s="39"/>
      <c r="O93" s="12"/>
      <c r="P93" s="6"/>
      <c r="Q93" s="170"/>
      <c r="R93" s="6"/>
      <c r="S93" s="6"/>
      <c r="T93" s="6"/>
      <c r="U93" s="6"/>
      <c r="V93" s="12"/>
      <c r="W93" s="6"/>
      <c r="X93" s="6"/>
      <c r="Y93" s="50"/>
      <c r="Z93" s="12"/>
    </row>
    <row r="94" spans="1:26" ht="14.25" customHeight="1" x14ac:dyDescent="0.3">
      <c r="A94" s="2"/>
      <c r="F94" s="2"/>
      <c r="G94" s="2"/>
      <c r="H94" s="286"/>
      <c r="I94" s="2"/>
      <c r="J94" s="39"/>
      <c r="O94" s="12"/>
      <c r="P94" s="6"/>
      <c r="Q94" s="170"/>
      <c r="R94" s="6"/>
      <c r="S94" s="6"/>
      <c r="T94" s="6"/>
      <c r="U94" s="6"/>
      <c r="V94" s="12"/>
      <c r="W94" s="6"/>
      <c r="X94" s="6"/>
      <c r="Y94" s="50"/>
      <c r="Z94" s="12"/>
    </row>
    <row r="95" spans="1:26" ht="14.25" customHeight="1" x14ac:dyDescent="0.3">
      <c r="A95" s="2"/>
      <c r="F95" s="2"/>
      <c r="G95" s="2"/>
      <c r="H95" s="286"/>
      <c r="I95" s="2"/>
      <c r="J95" s="39"/>
      <c r="O95" s="12"/>
      <c r="P95" s="6"/>
      <c r="Q95" s="170"/>
      <c r="R95" s="6"/>
      <c r="S95" s="6"/>
      <c r="T95" s="6"/>
      <c r="U95" s="6"/>
      <c r="V95" s="12"/>
      <c r="W95" s="6"/>
      <c r="X95" s="6"/>
      <c r="Y95" s="50"/>
      <c r="Z95" s="12"/>
    </row>
    <row r="96" spans="1:26" ht="14.25" customHeight="1" x14ac:dyDescent="0.3">
      <c r="A96" s="2"/>
      <c r="F96" s="2"/>
      <c r="G96" s="2"/>
      <c r="H96" s="286"/>
      <c r="I96" s="2"/>
      <c r="J96" s="39"/>
      <c r="O96" s="12"/>
      <c r="P96" s="6"/>
      <c r="Q96" s="170"/>
      <c r="R96" s="6"/>
      <c r="S96" s="6"/>
      <c r="T96" s="6"/>
      <c r="U96" s="6"/>
      <c r="V96" s="12"/>
      <c r="W96" s="6"/>
      <c r="X96" s="6"/>
      <c r="Y96" s="50"/>
      <c r="Z96" s="12"/>
    </row>
    <row r="97" spans="1:26" ht="14.25" customHeight="1" x14ac:dyDescent="0.3">
      <c r="A97" s="2"/>
      <c r="F97" s="2"/>
      <c r="G97" s="2"/>
      <c r="H97" s="286"/>
      <c r="I97" s="2"/>
      <c r="J97" s="39"/>
      <c r="O97" s="12"/>
      <c r="P97" s="6"/>
      <c r="Q97" s="170"/>
      <c r="R97" s="6"/>
      <c r="S97" s="6"/>
      <c r="T97" s="6"/>
      <c r="U97" s="6"/>
      <c r="V97" s="12"/>
      <c r="W97" s="6"/>
      <c r="X97" s="6"/>
      <c r="Y97" s="50"/>
      <c r="Z97" s="12"/>
    </row>
    <row r="98" spans="1:26" ht="14.25" customHeight="1" x14ac:dyDescent="0.3">
      <c r="A98" s="2"/>
      <c r="F98" s="2"/>
      <c r="G98" s="2"/>
      <c r="H98" s="286"/>
      <c r="I98" s="2"/>
      <c r="J98" s="39"/>
      <c r="O98" s="12"/>
      <c r="P98" s="6"/>
      <c r="Q98" s="170"/>
      <c r="R98" s="6"/>
      <c r="S98" s="6"/>
      <c r="T98" s="6"/>
      <c r="U98" s="6"/>
      <c r="V98" s="12"/>
      <c r="W98" s="6"/>
      <c r="X98" s="6"/>
      <c r="Y98" s="50"/>
      <c r="Z98" s="12"/>
    </row>
    <row r="99" spans="1:26" ht="14.25" customHeight="1" x14ac:dyDescent="0.3">
      <c r="A99" s="2"/>
      <c r="F99" s="2"/>
      <c r="G99" s="2"/>
      <c r="H99" s="286"/>
      <c r="I99" s="2"/>
      <c r="J99" s="39"/>
      <c r="O99" s="12"/>
      <c r="P99" s="6"/>
      <c r="Q99" s="170"/>
      <c r="R99" s="6"/>
      <c r="S99" s="6"/>
      <c r="T99" s="6"/>
      <c r="U99" s="6"/>
      <c r="V99" s="12"/>
      <c r="W99" s="6"/>
      <c r="X99" s="6"/>
      <c r="Y99" s="50"/>
      <c r="Z99" s="12"/>
    </row>
    <row r="100" spans="1:26" ht="14.25" customHeight="1" x14ac:dyDescent="0.3">
      <c r="A100" s="2"/>
      <c r="F100" s="2"/>
      <c r="G100" s="2"/>
      <c r="H100" s="286"/>
      <c r="I100" s="2"/>
      <c r="J100" s="39"/>
      <c r="O100" s="12"/>
      <c r="P100" s="6"/>
      <c r="Q100" s="170"/>
      <c r="R100" s="6"/>
      <c r="S100" s="6"/>
      <c r="T100" s="6"/>
      <c r="U100" s="6"/>
      <c r="V100" s="12"/>
      <c r="W100" s="6"/>
      <c r="X100" s="6"/>
      <c r="Y100" s="50"/>
      <c r="Z100" s="12"/>
    </row>
    <row r="101" spans="1:26" ht="14.25" customHeight="1" x14ac:dyDescent="0.3">
      <c r="A101" s="2"/>
      <c r="F101" s="2"/>
      <c r="G101" s="2"/>
      <c r="H101" s="286"/>
      <c r="I101" s="2"/>
      <c r="J101" s="39"/>
      <c r="O101" s="12"/>
      <c r="P101" s="6"/>
      <c r="Q101" s="170"/>
      <c r="R101" s="6"/>
      <c r="S101" s="6"/>
      <c r="T101" s="6"/>
      <c r="U101" s="6"/>
      <c r="V101" s="12"/>
      <c r="W101" s="6"/>
      <c r="X101" s="6"/>
      <c r="Y101" s="50"/>
      <c r="Z101" s="12"/>
    </row>
    <row r="102" spans="1:26" ht="14.25" customHeight="1" x14ac:dyDescent="0.3">
      <c r="A102" s="2"/>
      <c r="F102" s="2"/>
      <c r="G102" s="2"/>
      <c r="H102" s="286"/>
      <c r="I102" s="2"/>
      <c r="J102" s="39"/>
      <c r="O102" s="12"/>
      <c r="P102" s="6"/>
      <c r="Q102" s="170"/>
      <c r="R102" s="6"/>
      <c r="S102" s="6"/>
      <c r="T102" s="6"/>
      <c r="U102" s="6"/>
      <c r="V102" s="12"/>
      <c r="W102" s="6"/>
      <c r="X102" s="6"/>
      <c r="Y102" s="50"/>
      <c r="Z102" s="12"/>
    </row>
    <row r="103" spans="1:26" ht="14.25" customHeight="1" x14ac:dyDescent="0.3">
      <c r="A103" s="2"/>
      <c r="F103" s="2"/>
      <c r="G103" s="2"/>
      <c r="H103" s="286"/>
      <c r="I103" s="2"/>
      <c r="J103" s="39"/>
      <c r="O103" s="12"/>
      <c r="P103" s="6"/>
      <c r="Q103" s="170"/>
      <c r="R103" s="6"/>
      <c r="S103" s="6"/>
      <c r="T103" s="6"/>
      <c r="U103" s="6"/>
      <c r="V103" s="12"/>
      <c r="W103" s="6"/>
      <c r="X103" s="6"/>
      <c r="Y103" s="50"/>
      <c r="Z103" s="12"/>
    </row>
    <row r="104" spans="1:26" ht="14.25" customHeight="1" x14ac:dyDescent="0.3">
      <c r="A104" s="2"/>
      <c r="F104" s="2"/>
      <c r="G104" s="2"/>
      <c r="H104" s="286"/>
      <c r="I104" s="2"/>
      <c r="J104" s="39"/>
      <c r="O104" s="12"/>
      <c r="P104" s="6"/>
      <c r="Q104" s="170"/>
      <c r="R104" s="6"/>
      <c r="S104" s="6"/>
      <c r="T104" s="6"/>
      <c r="U104" s="6"/>
      <c r="V104" s="12"/>
      <c r="W104" s="6"/>
      <c r="X104" s="6"/>
      <c r="Y104" s="50"/>
      <c r="Z104" s="12"/>
    </row>
    <row r="105" spans="1:26" ht="14.25" customHeight="1" x14ac:dyDescent="0.3">
      <c r="A105" s="2"/>
      <c r="F105" s="2"/>
      <c r="G105" s="2"/>
      <c r="H105" s="286"/>
      <c r="I105" s="2"/>
      <c r="J105" s="39"/>
      <c r="O105" s="12"/>
      <c r="P105" s="6"/>
      <c r="Q105" s="170"/>
      <c r="R105" s="6"/>
      <c r="S105" s="6"/>
      <c r="T105" s="6"/>
      <c r="U105" s="6"/>
      <c r="V105" s="12"/>
      <c r="W105" s="6"/>
      <c r="X105" s="6"/>
      <c r="Y105" s="50"/>
      <c r="Z105" s="12"/>
    </row>
    <row r="106" spans="1:26" ht="14.25" customHeight="1" x14ac:dyDescent="0.3">
      <c r="A106" s="2"/>
      <c r="F106" s="2"/>
      <c r="G106" s="2"/>
      <c r="H106" s="286"/>
      <c r="I106" s="2"/>
      <c r="J106" s="39"/>
      <c r="O106" s="12"/>
      <c r="P106" s="6"/>
      <c r="Q106" s="170"/>
      <c r="R106" s="6"/>
      <c r="S106" s="6"/>
      <c r="T106" s="6"/>
      <c r="U106" s="6"/>
      <c r="V106" s="12"/>
      <c r="W106" s="6"/>
      <c r="X106" s="6"/>
      <c r="Y106" s="50"/>
      <c r="Z106" s="12"/>
    </row>
    <row r="107" spans="1:26" ht="14.25" customHeight="1" x14ac:dyDescent="0.3">
      <c r="A107" s="2"/>
      <c r="F107" s="2"/>
      <c r="G107" s="2"/>
      <c r="H107" s="286"/>
      <c r="I107" s="2"/>
      <c r="J107" s="39"/>
      <c r="O107" s="12"/>
      <c r="P107" s="6"/>
      <c r="Q107" s="170"/>
      <c r="R107" s="6"/>
      <c r="S107" s="6"/>
      <c r="T107" s="6"/>
      <c r="U107" s="6"/>
      <c r="V107" s="12"/>
      <c r="W107" s="6"/>
      <c r="X107" s="6"/>
      <c r="Y107" s="50"/>
      <c r="Z107" s="12"/>
    </row>
    <row r="108" spans="1:26" ht="14.25" customHeight="1" x14ac:dyDescent="0.3">
      <c r="A108" s="2"/>
      <c r="F108" s="2"/>
      <c r="G108" s="2"/>
      <c r="H108" s="286"/>
      <c r="I108" s="2"/>
      <c r="J108" s="39"/>
      <c r="O108" s="12"/>
      <c r="P108" s="6"/>
      <c r="Q108" s="170"/>
      <c r="R108" s="6"/>
      <c r="S108" s="6"/>
      <c r="T108" s="6"/>
      <c r="U108" s="6"/>
      <c r="V108" s="12"/>
      <c r="W108" s="6"/>
      <c r="X108" s="6"/>
      <c r="Y108" s="50"/>
      <c r="Z108" s="12"/>
    </row>
    <row r="109" spans="1:26" ht="14.25" customHeight="1" x14ac:dyDescent="0.3">
      <c r="A109" s="2"/>
      <c r="F109" s="2"/>
      <c r="G109" s="2"/>
      <c r="H109" s="286"/>
      <c r="I109" s="2"/>
      <c r="J109" s="39"/>
      <c r="O109" s="12"/>
      <c r="P109" s="6"/>
      <c r="Q109" s="170"/>
      <c r="R109" s="6"/>
      <c r="S109" s="6"/>
      <c r="T109" s="6"/>
      <c r="U109" s="6"/>
      <c r="V109" s="12"/>
      <c r="W109" s="6"/>
      <c r="X109" s="6"/>
      <c r="Y109" s="50"/>
      <c r="Z109" s="12"/>
    </row>
    <row r="110" spans="1:26" ht="14.25" customHeight="1" x14ac:dyDescent="0.3">
      <c r="A110" s="2"/>
      <c r="F110" s="2"/>
      <c r="G110" s="2"/>
      <c r="H110" s="286"/>
      <c r="I110" s="2"/>
      <c r="J110" s="39"/>
      <c r="O110" s="12"/>
      <c r="P110" s="6"/>
      <c r="Q110" s="170"/>
      <c r="R110" s="6"/>
      <c r="S110" s="6"/>
      <c r="T110" s="6"/>
      <c r="U110" s="6"/>
      <c r="V110" s="12"/>
      <c r="W110" s="6"/>
      <c r="X110" s="6"/>
      <c r="Y110" s="50"/>
      <c r="Z110" s="12"/>
    </row>
    <row r="111" spans="1:26" ht="14.25" customHeight="1" x14ac:dyDescent="0.3">
      <c r="A111" s="2"/>
      <c r="F111" s="2"/>
      <c r="G111" s="2"/>
      <c r="H111" s="286"/>
      <c r="I111" s="2"/>
      <c r="J111" s="39"/>
      <c r="O111" s="12"/>
      <c r="P111" s="6"/>
      <c r="Q111" s="170"/>
      <c r="R111" s="6"/>
      <c r="S111" s="6"/>
      <c r="T111" s="6"/>
      <c r="U111" s="6"/>
      <c r="V111" s="12"/>
      <c r="W111" s="6"/>
      <c r="X111" s="6"/>
      <c r="Y111" s="50"/>
      <c r="Z111" s="12"/>
    </row>
    <row r="112" spans="1:26" ht="14.25" customHeight="1" x14ac:dyDescent="0.3">
      <c r="A112" s="2"/>
      <c r="F112" s="2"/>
      <c r="G112" s="2"/>
      <c r="H112" s="286"/>
      <c r="I112" s="2"/>
      <c r="J112" s="39"/>
      <c r="O112" s="12"/>
      <c r="P112" s="6"/>
      <c r="Q112" s="170"/>
      <c r="R112" s="6"/>
      <c r="S112" s="6"/>
      <c r="T112" s="6"/>
      <c r="U112" s="6"/>
      <c r="V112" s="12"/>
      <c r="W112" s="6"/>
      <c r="X112" s="6"/>
      <c r="Y112" s="50"/>
      <c r="Z112" s="12"/>
    </row>
    <row r="113" spans="1:26" ht="14.25" customHeight="1" x14ac:dyDescent="0.3">
      <c r="A113" s="2"/>
      <c r="F113" s="2"/>
      <c r="G113" s="2"/>
      <c r="H113" s="286"/>
      <c r="I113" s="2"/>
      <c r="J113" s="39"/>
      <c r="O113" s="12"/>
      <c r="P113" s="6"/>
      <c r="Q113" s="170"/>
      <c r="R113" s="6"/>
      <c r="S113" s="6"/>
      <c r="T113" s="6"/>
      <c r="U113" s="6"/>
      <c r="V113" s="12"/>
      <c r="W113" s="6"/>
      <c r="X113" s="6"/>
      <c r="Y113" s="50"/>
      <c r="Z113" s="12"/>
    </row>
    <row r="114" spans="1:26" ht="14.25" customHeight="1" x14ac:dyDescent="0.3">
      <c r="A114" s="2"/>
      <c r="F114" s="2"/>
      <c r="G114" s="2"/>
      <c r="H114" s="286"/>
      <c r="I114" s="2"/>
      <c r="J114" s="39"/>
      <c r="O114" s="12"/>
      <c r="P114" s="6"/>
      <c r="Q114" s="170"/>
      <c r="R114" s="6"/>
      <c r="S114" s="6"/>
      <c r="T114" s="6"/>
      <c r="U114" s="6"/>
      <c r="V114" s="12"/>
      <c r="W114" s="6"/>
      <c r="X114" s="6"/>
      <c r="Y114" s="50"/>
      <c r="Z114" s="12"/>
    </row>
    <row r="115" spans="1:26" ht="14.25" customHeight="1" x14ac:dyDescent="0.3">
      <c r="A115" s="2"/>
      <c r="F115" s="2"/>
      <c r="G115" s="2"/>
      <c r="H115" s="286"/>
      <c r="I115" s="2"/>
      <c r="J115" s="39"/>
      <c r="O115" s="12"/>
      <c r="P115" s="6"/>
      <c r="Q115" s="170"/>
      <c r="R115" s="6"/>
      <c r="S115" s="6"/>
      <c r="T115" s="6"/>
      <c r="U115" s="6"/>
      <c r="V115" s="12"/>
      <c r="W115" s="6"/>
      <c r="X115" s="6"/>
      <c r="Y115" s="50"/>
      <c r="Z115" s="12"/>
    </row>
    <row r="116" spans="1:26" ht="14.25" customHeight="1" x14ac:dyDescent="0.3">
      <c r="A116" s="2"/>
      <c r="F116" s="2"/>
      <c r="G116" s="2"/>
      <c r="H116" s="286"/>
      <c r="I116" s="2"/>
      <c r="J116" s="39"/>
      <c r="O116" s="12"/>
      <c r="P116" s="6"/>
      <c r="Q116" s="170"/>
      <c r="R116" s="6"/>
      <c r="S116" s="6"/>
      <c r="T116" s="6"/>
      <c r="U116" s="6"/>
      <c r="V116" s="12"/>
      <c r="W116" s="6"/>
      <c r="X116" s="6"/>
      <c r="Y116" s="50"/>
      <c r="Z116" s="12"/>
    </row>
    <row r="117" spans="1:26" ht="14.25" customHeight="1" x14ac:dyDescent="0.3">
      <c r="A117" s="2"/>
      <c r="F117" s="2"/>
      <c r="G117" s="2"/>
      <c r="H117" s="286"/>
      <c r="I117" s="2"/>
      <c r="J117" s="39"/>
      <c r="O117" s="12"/>
      <c r="P117" s="6"/>
      <c r="Q117" s="170"/>
      <c r="R117" s="6"/>
      <c r="S117" s="6"/>
      <c r="T117" s="6"/>
      <c r="U117" s="6"/>
      <c r="V117" s="12"/>
      <c r="W117" s="6"/>
      <c r="X117" s="6"/>
      <c r="Y117" s="50"/>
      <c r="Z117" s="12"/>
    </row>
    <row r="118" spans="1:26" ht="14.25" customHeight="1" x14ac:dyDescent="0.3">
      <c r="A118" s="2"/>
      <c r="F118" s="2"/>
      <c r="G118" s="2"/>
      <c r="H118" s="286"/>
      <c r="I118" s="2"/>
      <c r="J118" s="39"/>
      <c r="O118" s="12"/>
      <c r="P118" s="6"/>
      <c r="Q118" s="170"/>
      <c r="R118" s="6"/>
      <c r="S118" s="6"/>
      <c r="T118" s="6"/>
      <c r="U118" s="6"/>
      <c r="V118" s="12"/>
      <c r="W118" s="6"/>
      <c r="X118" s="6"/>
      <c r="Y118" s="50"/>
      <c r="Z118" s="12"/>
    </row>
    <row r="119" spans="1:26" ht="14.25" customHeight="1" x14ac:dyDescent="0.3">
      <c r="A119" s="2"/>
      <c r="F119" s="2"/>
      <c r="G119" s="2"/>
      <c r="H119" s="286"/>
      <c r="I119" s="2"/>
      <c r="J119" s="39"/>
      <c r="O119" s="12"/>
      <c r="P119" s="6"/>
      <c r="Q119" s="170"/>
      <c r="R119" s="6"/>
      <c r="S119" s="6"/>
      <c r="T119" s="6"/>
      <c r="U119" s="6"/>
      <c r="V119" s="12"/>
      <c r="W119" s="6"/>
      <c r="X119" s="6"/>
      <c r="Y119" s="50"/>
      <c r="Z119" s="12"/>
    </row>
    <row r="120" spans="1:26" ht="14.25" customHeight="1" x14ac:dyDescent="0.3">
      <c r="A120" s="2"/>
      <c r="F120" s="2"/>
      <c r="G120" s="2"/>
      <c r="H120" s="286"/>
      <c r="I120" s="2"/>
      <c r="J120" s="39"/>
      <c r="O120" s="12"/>
      <c r="P120" s="6"/>
      <c r="Q120" s="170"/>
      <c r="R120" s="6"/>
      <c r="S120" s="6"/>
      <c r="T120" s="6"/>
      <c r="U120" s="6"/>
      <c r="V120" s="12"/>
      <c r="W120" s="6"/>
      <c r="X120" s="6"/>
      <c r="Y120" s="50"/>
      <c r="Z120" s="12"/>
    </row>
    <row r="121" spans="1:26" ht="14.25" customHeight="1" x14ac:dyDescent="0.3">
      <c r="A121" s="2"/>
      <c r="F121" s="2"/>
      <c r="G121" s="2"/>
      <c r="H121" s="286"/>
      <c r="I121" s="2"/>
      <c r="J121" s="39"/>
      <c r="O121" s="12"/>
      <c r="P121" s="6"/>
      <c r="Q121" s="170"/>
      <c r="R121" s="6"/>
      <c r="S121" s="6"/>
      <c r="T121" s="6"/>
      <c r="U121" s="6"/>
      <c r="V121" s="12"/>
      <c r="W121" s="6"/>
      <c r="X121" s="6"/>
      <c r="Y121" s="50"/>
      <c r="Z121" s="12"/>
    </row>
    <row r="122" spans="1:26" ht="14.25" customHeight="1" x14ac:dyDescent="0.3">
      <c r="A122" s="2"/>
      <c r="F122" s="2"/>
      <c r="G122" s="2"/>
      <c r="H122" s="286"/>
      <c r="I122" s="2"/>
      <c r="J122" s="39"/>
      <c r="O122" s="12"/>
      <c r="P122" s="6"/>
      <c r="Q122" s="170"/>
      <c r="R122" s="6"/>
      <c r="S122" s="6"/>
      <c r="T122" s="6"/>
      <c r="U122" s="6"/>
      <c r="V122" s="12"/>
      <c r="W122" s="6"/>
      <c r="X122" s="6"/>
      <c r="Y122" s="50"/>
      <c r="Z122" s="12"/>
    </row>
    <row r="123" spans="1:26" ht="14.25" customHeight="1" x14ac:dyDescent="0.3">
      <c r="A123" s="2"/>
      <c r="F123" s="2"/>
      <c r="G123" s="2"/>
      <c r="H123" s="286"/>
      <c r="I123" s="2"/>
      <c r="J123" s="39"/>
      <c r="O123" s="12"/>
      <c r="P123" s="6"/>
      <c r="Q123" s="170"/>
      <c r="R123" s="6"/>
      <c r="S123" s="6"/>
      <c r="T123" s="6"/>
      <c r="U123" s="6"/>
      <c r="V123" s="12"/>
      <c r="W123" s="6"/>
      <c r="X123" s="6"/>
      <c r="Y123" s="50"/>
      <c r="Z123" s="12"/>
    </row>
    <row r="124" spans="1:26" ht="14.25" customHeight="1" x14ac:dyDescent="0.3">
      <c r="A124" s="2"/>
      <c r="F124" s="2"/>
      <c r="G124" s="2"/>
      <c r="H124" s="286"/>
      <c r="I124" s="2"/>
      <c r="J124" s="39"/>
      <c r="O124" s="12"/>
      <c r="P124" s="6"/>
      <c r="Q124" s="170"/>
      <c r="R124" s="6"/>
      <c r="S124" s="6"/>
      <c r="T124" s="6"/>
      <c r="U124" s="6"/>
      <c r="V124" s="12"/>
      <c r="W124" s="6"/>
      <c r="X124" s="6"/>
      <c r="Y124" s="50"/>
      <c r="Z124" s="12"/>
    </row>
    <row r="125" spans="1:26" ht="14.25" customHeight="1" x14ac:dyDescent="0.3">
      <c r="A125" s="2"/>
      <c r="F125" s="2"/>
      <c r="G125" s="2"/>
      <c r="H125" s="286"/>
      <c r="I125" s="2"/>
      <c r="J125" s="39"/>
      <c r="O125" s="12"/>
      <c r="P125" s="6"/>
      <c r="Q125" s="170"/>
      <c r="R125" s="6"/>
      <c r="S125" s="6"/>
      <c r="T125" s="6"/>
      <c r="U125" s="6"/>
      <c r="V125" s="12"/>
      <c r="W125" s="6"/>
      <c r="X125" s="6"/>
      <c r="Y125" s="50"/>
      <c r="Z125" s="12"/>
    </row>
    <row r="126" spans="1:26" ht="14.25" customHeight="1" x14ac:dyDescent="0.3">
      <c r="A126" s="2"/>
      <c r="F126" s="2"/>
      <c r="G126" s="2"/>
      <c r="H126" s="286"/>
      <c r="I126" s="2"/>
      <c r="J126" s="39"/>
      <c r="O126" s="12"/>
      <c r="P126" s="6"/>
      <c r="Q126" s="170"/>
      <c r="R126" s="6"/>
      <c r="S126" s="6"/>
      <c r="T126" s="6"/>
      <c r="U126" s="6"/>
      <c r="V126" s="12"/>
      <c r="W126" s="6"/>
      <c r="X126" s="6"/>
      <c r="Y126" s="50"/>
      <c r="Z126" s="12"/>
    </row>
    <row r="127" spans="1:26" ht="14.25" customHeight="1" x14ac:dyDescent="0.3">
      <c r="A127" s="2"/>
      <c r="F127" s="2"/>
      <c r="G127" s="2"/>
      <c r="H127" s="286"/>
      <c r="I127" s="2"/>
      <c r="J127" s="39"/>
      <c r="O127" s="12"/>
      <c r="P127" s="6"/>
      <c r="Q127" s="170"/>
      <c r="R127" s="6"/>
      <c r="S127" s="6"/>
      <c r="T127" s="6"/>
      <c r="U127" s="6"/>
      <c r="V127" s="12"/>
      <c r="W127" s="6"/>
      <c r="X127" s="6"/>
      <c r="Y127" s="50"/>
      <c r="Z127" s="12"/>
    </row>
    <row r="128" spans="1:26" ht="14.25" customHeight="1" x14ac:dyDescent="0.3">
      <c r="A128" s="2"/>
      <c r="F128" s="2"/>
      <c r="G128" s="2"/>
      <c r="H128" s="286"/>
      <c r="I128" s="2"/>
      <c r="J128" s="39"/>
      <c r="O128" s="12"/>
      <c r="P128" s="6"/>
      <c r="Q128" s="170"/>
      <c r="R128" s="6"/>
      <c r="S128" s="6"/>
      <c r="T128" s="6"/>
      <c r="U128" s="6"/>
      <c r="V128" s="12"/>
      <c r="W128" s="6"/>
      <c r="X128" s="6"/>
      <c r="Y128" s="50"/>
      <c r="Z128" s="12"/>
    </row>
    <row r="129" spans="1:26" ht="14.25" customHeight="1" x14ac:dyDescent="0.3">
      <c r="A129" s="2"/>
      <c r="F129" s="2"/>
      <c r="G129" s="2"/>
      <c r="H129" s="286"/>
      <c r="I129" s="2"/>
      <c r="J129" s="39"/>
      <c r="O129" s="12"/>
      <c r="P129" s="6"/>
      <c r="Q129" s="170"/>
      <c r="R129" s="6"/>
      <c r="S129" s="6"/>
      <c r="T129" s="6"/>
      <c r="U129" s="6"/>
      <c r="V129" s="12"/>
      <c r="W129" s="6"/>
      <c r="X129" s="6"/>
      <c r="Y129" s="50"/>
      <c r="Z129" s="12"/>
    </row>
    <row r="130" spans="1:26" ht="14.25" customHeight="1" x14ac:dyDescent="0.3">
      <c r="A130" s="2"/>
      <c r="F130" s="2"/>
      <c r="G130" s="2"/>
      <c r="H130" s="286"/>
      <c r="I130" s="2"/>
      <c r="J130" s="39"/>
      <c r="O130" s="12"/>
      <c r="P130" s="6"/>
      <c r="Q130" s="170"/>
      <c r="R130" s="6"/>
      <c r="S130" s="6"/>
      <c r="T130" s="6"/>
      <c r="U130" s="6"/>
      <c r="V130" s="12"/>
      <c r="W130" s="6"/>
      <c r="X130" s="6"/>
      <c r="Y130" s="50"/>
      <c r="Z130" s="12"/>
    </row>
    <row r="131" spans="1:26" ht="14.25" customHeight="1" x14ac:dyDescent="0.3">
      <c r="A131" s="2"/>
      <c r="F131" s="2"/>
      <c r="G131" s="2"/>
      <c r="H131" s="286"/>
      <c r="I131" s="2"/>
      <c r="J131" s="39"/>
      <c r="O131" s="12"/>
      <c r="P131" s="6"/>
      <c r="Q131" s="170"/>
      <c r="R131" s="6"/>
      <c r="S131" s="6"/>
      <c r="T131" s="6"/>
      <c r="U131" s="6"/>
      <c r="V131" s="12"/>
      <c r="W131" s="6"/>
      <c r="X131" s="6"/>
      <c r="Y131" s="50"/>
      <c r="Z131" s="12"/>
    </row>
    <row r="132" spans="1:26" ht="14.25" customHeight="1" x14ac:dyDescent="0.3">
      <c r="A132" s="2"/>
      <c r="F132" s="2"/>
      <c r="G132" s="2"/>
      <c r="H132" s="286"/>
      <c r="I132" s="2"/>
      <c r="J132" s="39"/>
      <c r="O132" s="12"/>
      <c r="P132" s="6"/>
      <c r="Q132" s="170"/>
      <c r="R132" s="6"/>
      <c r="S132" s="6"/>
      <c r="T132" s="6"/>
      <c r="U132" s="6"/>
      <c r="V132" s="12"/>
      <c r="W132" s="6"/>
      <c r="X132" s="6"/>
      <c r="Y132" s="50"/>
      <c r="Z132" s="12"/>
    </row>
    <row r="133" spans="1:26" ht="14.25" customHeight="1" x14ac:dyDescent="0.3">
      <c r="A133" s="2"/>
      <c r="F133" s="2"/>
      <c r="G133" s="2"/>
      <c r="H133" s="286"/>
      <c r="I133" s="2"/>
      <c r="J133" s="39"/>
      <c r="O133" s="12"/>
      <c r="P133" s="6"/>
      <c r="Q133" s="170"/>
      <c r="R133" s="6"/>
      <c r="S133" s="6"/>
      <c r="T133" s="6"/>
      <c r="U133" s="6"/>
      <c r="V133" s="12"/>
      <c r="W133" s="6"/>
      <c r="X133" s="6"/>
      <c r="Y133" s="50"/>
      <c r="Z133" s="12"/>
    </row>
    <row r="134" spans="1:26" ht="14.25" customHeight="1" x14ac:dyDescent="0.3">
      <c r="A134" s="2"/>
      <c r="F134" s="2"/>
      <c r="G134" s="2"/>
      <c r="H134" s="286"/>
      <c r="I134" s="2"/>
      <c r="J134" s="39"/>
      <c r="O134" s="12"/>
      <c r="P134" s="6"/>
      <c r="Q134" s="170"/>
      <c r="R134" s="6"/>
      <c r="S134" s="6"/>
      <c r="T134" s="6"/>
      <c r="U134" s="6"/>
      <c r="V134" s="12"/>
      <c r="W134" s="6"/>
      <c r="X134" s="6"/>
      <c r="Y134" s="50"/>
      <c r="Z134" s="12"/>
    </row>
    <row r="135" spans="1:26" ht="14.25" customHeight="1" x14ac:dyDescent="0.3">
      <c r="A135" s="2"/>
      <c r="F135" s="2"/>
      <c r="G135" s="2"/>
      <c r="H135" s="286"/>
      <c r="I135" s="2"/>
      <c r="J135" s="39"/>
      <c r="O135" s="12"/>
      <c r="P135" s="6"/>
      <c r="Q135" s="170"/>
      <c r="R135" s="6"/>
      <c r="S135" s="6"/>
      <c r="T135" s="6"/>
      <c r="U135" s="6"/>
      <c r="V135" s="12"/>
      <c r="W135" s="6"/>
      <c r="X135" s="6"/>
      <c r="Y135" s="50"/>
      <c r="Z135" s="12"/>
    </row>
    <row r="136" spans="1:26" ht="14.25" customHeight="1" x14ac:dyDescent="0.3">
      <c r="A136" s="2"/>
      <c r="F136" s="2"/>
      <c r="G136" s="2"/>
      <c r="H136" s="286"/>
      <c r="I136" s="2"/>
      <c r="J136" s="39"/>
      <c r="O136" s="12"/>
      <c r="P136" s="6"/>
      <c r="Q136" s="170"/>
      <c r="R136" s="6"/>
      <c r="S136" s="6"/>
      <c r="T136" s="6"/>
      <c r="U136" s="6"/>
      <c r="V136" s="12"/>
      <c r="W136" s="6"/>
      <c r="X136" s="6"/>
      <c r="Y136" s="50"/>
      <c r="Z136" s="12"/>
    </row>
    <row r="137" spans="1:26" ht="14.25" customHeight="1" x14ac:dyDescent="0.3">
      <c r="A137" s="2"/>
      <c r="F137" s="2"/>
      <c r="G137" s="2"/>
      <c r="H137" s="286"/>
      <c r="I137" s="2"/>
      <c r="J137" s="39"/>
      <c r="O137" s="12"/>
      <c r="P137" s="6"/>
      <c r="Q137" s="170"/>
      <c r="R137" s="6"/>
      <c r="S137" s="6"/>
      <c r="T137" s="6"/>
      <c r="U137" s="6"/>
      <c r="V137" s="12"/>
      <c r="W137" s="6"/>
      <c r="X137" s="6"/>
      <c r="Y137" s="50"/>
      <c r="Z137" s="12"/>
    </row>
    <row r="138" spans="1:26" ht="14.25" customHeight="1" x14ac:dyDescent="0.3">
      <c r="A138" s="2"/>
      <c r="F138" s="2"/>
      <c r="G138" s="2"/>
      <c r="H138" s="286"/>
      <c r="I138" s="2"/>
      <c r="J138" s="39"/>
      <c r="O138" s="12"/>
      <c r="P138" s="6"/>
      <c r="Q138" s="170"/>
      <c r="R138" s="6"/>
      <c r="S138" s="6"/>
      <c r="T138" s="6"/>
      <c r="U138" s="6"/>
      <c r="V138" s="12"/>
      <c r="W138" s="6"/>
      <c r="X138" s="6"/>
      <c r="Y138" s="50"/>
      <c r="Z138" s="12"/>
    </row>
    <row r="139" spans="1:26" ht="14.25" customHeight="1" x14ac:dyDescent="0.3">
      <c r="A139" s="2"/>
      <c r="F139" s="2"/>
      <c r="G139" s="2"/>
      <c r="H139" s="286"/>
      <c r="I139" s="2"/>
      <c r="J139" s="39"/>
      <c r="O139" s="12"/>
      <c r="P139" s="6"/>
      <c r="Q139" s="170"/>
      <c r="R139" s="6"/>
      <c r="S139" s="6"/>
      <c r="T139" s="6"/>
      <c r="U139" s="6"/>
      <c r="V139" s="12"/>
      <c r="W139" s="6"/>
      <c r="X139" s="6"/>
      <c r="Y139" s="50"/>
      <c r="Z139" s="12"/>
    </row>
    <row r="140" spans="1:26" ht="14.25" customHeight="1" x14ac:dyDescent="0.3">
      <c r="A140" s="2"/>
      <c r="F140" s="2"/>
      <c r="G140" s="2"/>
      <c r="H140" s="286"/>
      <c r="I140" s="2"/>
      <c r="J140" s="39"/>
      <c r="O140" s="12"/>
      <c r="P140" s="6"/>
      <c r="Q140" s="170"/>
      <c r="R140" s="6"/>
      <c r="S140" s="6"/>
      <c r="T140" s="6"/>
      <c r="U140" s="6"/>
      <c r="V140" s="12"/>
      <c r="W140" s="6"/>
      <c r="X140" s="6"/>
      <c r="Y140" s="50"/>
      <c r="Z140" s="12"/>
    </row>
    <row r="141" spans="1:26" ht="14.25" customHeight="1" x14ac:dyDescent="0.3">
      <c r="A141" s="2"/>
      <c r="F141" s="2"/>
      <c r="G141" s="2"/>
      <c r="H141" s="286"/>
      <c r="I141" s="2"/>
      <c r="J141" s="39"/>
      <c r="O141" s="12"/>
      <c r="P141" s="6"/>
      <c r="Q141" s="170"/>
      <c r="R141" s="6"/>
      <c r="S141" s="6"/>
      <c r="T141" s="6"/>
      <c r="U141" s="6"/>
      <c r="V141" s="12"/>
      <c r="W141" s="6"/>
      <c r="X141" s="6"/>
      <c r="Y141" s="50"/>
      <c r="Z141" s="12"/>
    </row>
    <row r="142" spans="1:26" ht="14.25" customHeight="1" x14ac:dyDescent="0.3">
      <c r="A142" s="2"/>
      <c r="F142" s="2"/>
      <c r="G142" s="2"/>
      <c r="H142" s="286"/>
      <c r="I142" s="2"/>
      <c r="J142" s="39"/>
      <c r="O142" s="12"/>
      <c r="P142" s="6"/>
      <c r="Q142" s="170"/>
      <c r="R142" s="6"/>
      <c r="S142" s="6"/>
      <c r="T142" s="6"/>
      <c r="U142" s="6"/>
      <c r="V142" s="12"/>
      <c r="W142" s="6"/>
      <c r="X142" s="6"/>
      <c r="Y142" s="50"/>
      <c r="Z142" s="12"/>
    </row>
    <row r="143" spans="1:26" ht="14.25" customHeight="1" x14ac:dyDescent="0.3">
      <c r="A143" s="2"/>
      <c r="F143" s="2"/>
      <c r="G143" s="2"/>
      <c r="H143" s="286"/>
      <c r="I143" s="2"/>
      <c r="J143" s="39"/>
      <c r="O143" s="12"/>
      <c r="P143" s="6"/>
      <c r="Q143" s="170"/>
      <c r="R143" s="6"/>
      <c r="S143" s="6"/>
      <c r="T143" s="6"/>
      <c r="U143" s="6"/>
      <c r="V143" s="12"/>
      <c r="W143" s="6"/>
      <c r="X143" s="6"/>
      <c r="Y143" s="50"/>
      <c r="Z143" s="12"/>
    </row>
    <row r="144" spans="1:26" ht="14.25" customHeight="1" x14ac:dyDescent="0.3">
      <c r="A144" s="2"/>
      <c r="F144" s="2"/>
      <c r="G144" s="2"/>
      <c r="H144" s="286"/>
      <c r="I144" s="2"/>
      <c r="J144" s="39"/>
      <c r="O144" s="12"/>
      <c r="P144" s="6"/>
      <c r="Q144" s="170"/>
      <c r="R144" s="6"/>
      <c r="S144" s="6"/>
      <c r="T144" s="6"/>
      <c r="U144" s="6"/>
      <c r="V144" s="12"/>
      <c r="W144" s="6"/>
      <c r="X144" s="6"/>
      <c r="Y144" s="50"/>
      <c r="Z144" s="12"/>
    </row>
    <row r="145" spans="1:26" ht="14.25" customHeight="1" x14ac:dyDescent="0.3">
      <c r="A145" s="2"/>
      <c r="F145" s="2"/>
      <c r="G145" s="2"/>
      <c r="H145" s="286"/>
      <c r="I145" s="2"/>
      <c r="J145" s="39"/>
      <c r="O145" s="12"/>
      <c r="P145" s="6"/>
      <c r="Q145" s="170"/>
      <c r="R145" s="6"/>
      <c r="S145" s="6"/>
      <c r="T145" s="6"/>
      <c r="U145" s="6"/>
      <c r="V145" s="12"/>
      <c r="W145" s="6"/>
      <c r="X145" s="6"/>
      <c r="Y145" s="50"/>
      <c r="Z145" s="12"/>
    </row>
    <row r="146" spans="1:26" ht="14.25" customHeight="1" x14ac:dyDescent="0.3">
      <c r="A146" s="2"/>
      <c r="F146" s="2"/>
      <c r="G146" s="2"/>
      <c r="H146" s="286"/>
      <c r="I146" s="2"/>
      <c r="J146" s="39"/>
      <c r="O146" s="12"/>
      <c r="P146" s="6"/>
      <c r="Q146" s="170"/>
      <c r="R146" s="6"/>
      <c r="S146" s="6"/>
      <c r="T146" s="6"/>
      <c r="U146" s="6"/>
      <c r="V146" s="12"/>
      <c r="W146" s="6"/>
      <c r="X146" s="6"/>
      <c r="Y146" s="50"/>
      <c r="Z146" s="12"/>
    </row>
    <row r="147" spans="1:26" ht="14.25" customHeight="1" x14ac:dyDescent="0.3">
      <c r="A147" s="2"/>
      <c r="F147" s="2"/>
      <c r="G147" s="2"/>
      <c r="H147" s="286"/>
      <c r="I147" s="2"/>
      <c r="J147" s="39"/>
      <c r="O147" s="12"/>
      <c r="P147" s="6"/>
      <c r="Q147" s="170"/>
      <c r="R147" s="6"/>
      <c r="S147" s="6"/>
      <c r="T147" s="6"/>
      <c r="U147" s="6"/>
      <c r="V147" s="12"/>
      <c r="W147" s="6"/>
      <c r="X147" s="6"/>
      <c r="Y147" s="50"/>
      <c r="Z147" s="12"/>
    </row>
    <row r="148" spans="1:26" ht="14.25" customHeight="1" x14ac:dyDescent="0.3">
      <c r="A148" s="2"/>
      <c r="F148" s="2"/>
      <c r="G148" s="2"/>
      <c r="H148" s="286"/>
      <c r="I148" s="2"/>
      <c r="J148" s="39"/>
      <c r="O148" s="12"/>
      <c r="P148" s="6"/>
      <c r="Q148" s="170"/>
      <c r="R148" s="6"/>
      <c r="S148" s="6"/>
      <c r="T148" s="6"/>
      <c r="U148" s="6"/>
      <c r="V148" s="12"/>
      <c r="W148" s="6"/>
      <c r="X148" s="6"/>
      <c r="Y148" s="50"/>
      <c r="Z148" s="12"/>
    </row>
    <row r="149" spans="1:26" ht="14.25" customHeight="1" x14ac:dyDescent="0.3">
      <c r="A149" s="2"/>
      <c r="F149" s="2"/>
      <c r="G149" s="2"/>
      <c r="H149" s="286"/>
      <c r="I149" s="2"/>
      <c r="J149" s="39"/>
      <c r="O149" s="12"/>
      <c r="P149" s="6"/>
      <c r="Q149" s="170"/>
      <c r="R149" s="6"/>
      <c r="S149" s="6"/>
      <c r="T149" s="6"/>
      <c r="U149" s="6"/>
      <c r="V149" s="12"/>
      <c r="W149" s="6"/>
      <c r="X149" s="6"/>
      <c r="Y149" s="50"/>
      <c r="Z149" s="12"/>
    </row>
    <row r="150" spans="1:26" ht="14.25" customHeight="1" x14ac:dyDescent="0.3">
      <c r="A150" s="2"/>
      <c r="F150" s="2"/>
      <c r="G150" s="2"/>
      <c r="H150" s="286"/>
      <c r="I150" s="2"/>
      <c r="J150" s="39"/>
      <c r="O150" s="12"/>
      <c r="P150" s="6"/>
      <c r="Q150" s="170"/>
      <c r="R150" s="6"/>
      <c r="S150" s="6"/>
      <c r="T150" s="6"/>
      <c r="U150" s="6"/>
      <c r="V150" s="12"/>
      <c r="W150" s="6"/>
      <c r="X150" s="6"/>
      <c r="Y150" s="50"/>
      <c r="Z150" s="12"/>
    </row>
    <row r="151" spans="1:26" ht="14.25" customHeight="1" x14ac:dyDescent="0.3">
      <c r="A151" s="2"/>
      <c r="F151" s="2"/>
      <c r="G151" s="2"/>
      <c r="H151" s="286"/>
      <c r="I151" s="2"/>
      <c r="J151" s="39"/>
      <c r="O151" s="12"/>
      <c r="P151" s="6"/>
      <c r="Q151" s="170"/>
      <c r="R151" s="6"/>
      <c r="S151" s="6"/>
      <c r="T151" s="6"/>
      <c r="U151" s="6"/>
      <c r="V151" s="12"/>
      <c r="W151" s="6"/>
      <c r="X151" s="6"/>
      <c r="Y151" s="50"/>
      <c r="Z151" s="12"/>
    </row>
    <row r="152" spans="1:26" ht="14.25" customHeight="1" x14ac:dyDescent="0.3">
      <c r="A152" s="2"/>
      <c r="F152" s="2"/>
      <c r="G152" s="2"/>
      <c r="H152" s="286"/>
      <c r="I152" s="2"/>
      <c r="J152" s="39"/>
      <c r="O152" s="12"/>
      <c r="P152" s="6"/>
      <c r="Q152" s="170"/>
      <c r="R152" s="6"/>
      <c r="S152" s="6"/>
      <c r="T152" s="6"/>
      <c r="U152" s="6"/>
      <c r="V152" s="12"/>
      <c r="W152" s="6"/>
      <c r="X152" s="6"/>
      <c r="Y152" s="50"/>
      <c r="Z152" s="12"/>
    </row>
    <row r="153" spans="1:26" ht="14.25" customHeight="1" x14ac:dyDescent="0.3">
      <c r="A153" s="2"/>
      <c r="F153" s="2"/>
      <c r="G153" s="2"/>
      <c r="H153" s="286"/>
      <c r="I153" s="2"/>
      <c r="J153" s="39"/>
      <c r="O153" s="12"/>
      <c r="P153" s="6"/>
      <c r="Q153" s="170"/>
      <c r="R153" s="6"/>
      <c r="S153" s="6"/>
      <c r="T153" s="6"/>
      <c r="U153" s="6"/>
      <c r="V153" s="12"/>
      <c r="W153" s="6"/>
      <c r="X153" s="6"/>
      <c r="Y153" s="50"/>
      <c r="Z153" s="12"/>
    </row>
    <row r="154" spans="1:26" ht="14.25" customHeight="1" x14ac:dyDescent="0.3">
      <c r="A154" s="2"/>
      <c r="F154" s="2"/>
      <c r="G154" s="2"/>
      <c r="H154" s="286"/>
      <c r="I154" s="2"/>
      <c r="J154" s="39"/>
      <c r="O154" s="12"/>
      <c r="P154" s="6"/>
      <c r="Q154" s="170"/>
      <c r="R154" s="6"/>
      <c r="S154" s="6"/>
      <c r="T154" s="6"/>
      <c r="U154" s="6"/>
      <c r="V154" s="12"/>
      <c r="W154" s="6"/>
      <c r="X154" s="6"/>
      <c r="Y154" s="50"/>
      <c r="Z154" s="12"/>
    </row>
    <row r="155" spans="1:26" ht="14.25" customHeight="1" x14ac:dyDescent="0.3">
      <c r="A155" s="2"/>
      <c r="F155" s="2"/>
      <c r="G155" s="2"/>
      <c r="H155" s="286"/>
      <c r="I155" s="2"/>
      <c r="J155" s="39"/>
      <c r="O155" s="12"/>
      <c r="P155" s="6"/>
      <c r="Q155" s="170"/>
      <c r="R155" s="6"/>
      <c r="S155" s="6"/>
      <c r="T155" s="6"/>
      <c r="U155" s="6"/>
      <c r="V155" s="12"/>
      <c r="W155" s="6"/>
      <c r="X155" s="6"/>
      <c r="Y155" s="50"/>
      <c r="Z155" s="12"/>
    </row>
    <row r="156" spans="1:26" ht="14.25" customHeight="1" x14ac:dyDescent="0.3">
      <c r="A156" s="2"/>
      <c r="F156" s="2"/>
      <c r="G156" s="2"/>
      <c r="H156" s="286"/>
      <c r="I156" s="2"/>
      <c r="J156" s="39"/>
      <c r="O156" s="12"/>
      <c r="P156" s="6"/>
      <c r="Q156" s="170"/>
      <c r="R156" s="6"/>
      <c r="S156" s="6"/>
      <c r="T156" s="6"/>
      <c r="U156" s="6"/>
      <c r="V156" s="12"/>
      <c r="W156" s="6"/>
      <c r="X156" s="6"/>
      <c r="Y156" s="50"/>
      <c r="Z156" s="12"/>
    </row>
    <row r="157" spans="1:26" ht="14.25" customHeight="1" x14ac:dyDescent="0.3">
      <c r="A157" s="2"/>
      <c r="F157" s="2"/>
      <c r="G157" s="2"/>
      <c r="H157" s="286"/>
      <c r="I157" s="2"/>
      <c r="J157" s="39"/>
      <c r="O157" s="12"/>
      <c r="P157" s="6"/>
      <c r="Q157" s="170"/>
      <c r="R157" s="6"/>
      <c r="S157" s="6"/>
      <c r="T157" s="6"/>
      <c r="U157" s="6"/>
      <c r="V157" s="12"/>
      <c r="W157" s="6"/>
      <c r="X157" s="6"/>
      <c r="Y157" s="50"/>
      <c r="Z157" s="12"/>
    </row>
    <row r="158" spans="1:26" ht="14.25" customHeight="1" x14ac:dyDescent="0.3">
      <c r="A158" s="2"/>
      <c r="F158" s="2"/>
      <c r="G158" s="2"/>
      <c r="H158" s="286"/>
      <c r="I158" s="2"/>
      <c r="J158" s="39"/>
      <c r="O158" s="12"/>
      <c r="P158" s="6"/>
      <c r="Q158" s="170"/>
      <c r="R158" s="6"/>
      <c r="S158" s="6"/>
      <c r="T158" s="6"/>
      <c r="U158" s="6"/>
      <c r="V158" s="12"/>
      <c r="W158" s="6"/>
      <c r="X158" s="6"/>
      <c r="Y158" s="50"/>
      <c r="Z158" s="12"/>
    </row>
    <row r="159" spans="1:26" ht="14.25" customHeight="1" x14ac:dyDescent="0.3">
      <c r="A159" s="2"/>
      <c r="F159" s="2"/>
      <c r="G159" s="2"/>
      <c r="H159" s="286"/>
      <c r="I159" s="2"/>
      <c r="J159" s="39"/>
      <c r="O159" s="12"/>
      <c r="P159" s="6"/>
      <c r="Q159" s="170"/>
      <c r="R159" s="6"/>
      <c r="S159" s="6"/>
      <c r="T159" s="6"/>
      <c r="U159" s="6"/>
      <c r="V159" s="12"/>
      <c r="W159" s="6"/>
      <c r="X159" s="6"/>
      <c r="Y159" s="50"/>
      <c r="Z159" s="12"/>
    </row>
    <row r="160" spans="1:26" ht="14.25" customHeight="1" x14ac:dyDescent="0.3">
      <c r="A160" s="2"/>
      <c r="F160" s="2"/>
      <c r="G160" s="2"/>
      <c r="H160" s="286"/>
      <c r="I160" s="2"/>
      <c r="J160" s="39"/>
    </row>
    <row r="161" spans="1:10" ht="14.25" customHeight="1" x14ac:dyDescent="0.3">
      <c r="A161" s="2"/>
      <c r="F161" s="2"/>
      <c r="G161" s="2"/>
      <c r="H161" s="286"/>
      <c r="I161" s="2"/>
      <c r="J161" s="39"/>
    </row>
    <row r="162" spans="1:10" ht="14.25" customHeight="1" x14ac:dyDescent="0.3">
      <c r="A162" s="2"/>
      <c r="F162" s="2"/>
      <c r="G162" s="2"/>
      <c r="H162" s="286"/>
      <c r="I162" s="2"/>
      <c r="J162" s="39"/>
    </row>
    <row r="163" spans="1:10" ht="14.25" customHeight="1" x14ac:dyDescent="0.3">
      <c r="A163" s="2"/>
      <c r="F163" s="2"/>
      <c r="G163" s="2"/>
      <c r="H163" s="286"/>
      <c r="I163" s="2"/>
      <c r="J163" s="39"/>
    </row>
    <row r="164" spans="1:10" ht="14.25" customHeight="1" x14ac:dyDescent="0.3">
      <c r="A164" s="2"/>
      <c r="F164" s="2"/>
      <c r="G164" s="2"/>
      <c r="H164" s="286"/>
      <c r="I164" s="2"/>
      <c r="J164" s="39"/>
    </row>
    <row r="165" spans="1:10" ht="14.25" customHeight="1" x14ac:dyDescent="0.3">
      <c r="A165" s="2"/>
      <c r="F165" s="2"/>
      <c r="G165" s="2"/>
      <c r="H165" s="286"/>
      <c r="I165" s="2"/>
      <c r="J165" s="39"/>
    </row>
    <row r="166" spans="1:10" ht="14.25" customHeight="1" x14ac:dyDescent="0.3">
      <c r="A166" s="2"/>
      <c r="F166" s="2"/>
      <c r="G166" s="2"/>
      <c r="H166" s="286"/>
      <c r="I166" s="2"/>
      <c r="J166" s="39"/>
    </row>
    <row r="167" spans="1:10" ht="14.25" customHeight="1" x14ac:dyDescent="0.3">
      <c r="A167" s="2"/>
      <c r="F167" s="2"/>
      <c r="G167" s="2"/>
      <c r="H167" s="286"/>
      <c r="I167" s="2"/>
      <c r="J167" s="39"/>
    </row>
    <row r="168" spans="1:10" ht="14.25" customHeight="1" x14ac:dyDescent="0.3">
      <c r="A168" s="2"/>
      <c r="F168" s="2"/>
      <c r="G168" s="2"/>
      <c r="H168" s="286"/>
      <c r="I168" s="2"/>
      <c r="J168" s="39"/>
    </row>
    <row r="169" spans="1:10" ht="14.25" customHeight="1" x14ac:dyDescent="0.3">
      <c r="A169" s="2"/>
      <c r="F169" s="2"/>
      <c r="G169" s="2"/>
      <c r="H169" s="286"/>
      <c r="I169" s="2"/>
      <c r="J169" s="39"/>
    </row>
    <row r="170" spans="1:10" ht="14.25" customHeight="1" x14ac:dyDescent="0.3">
      <c r="A170" s="2"/>
      <c r="F170" s="2"/>
      <c r="G170" s="2"/>
      <c r="H170" s="286"/>
      <c r="I170" s="2"/>
      <c r="J170" s="39"/>
    </row>
    <row r="171" spans="1:10" ht="14.25" customHeight="1" x14ac:dyDescent="0.3">
      <c r="A171" s="2"/>
      <c r="F171" s="2"/>
      <c r="G171" s="2"/>
      <c r="H171" s="286"/>
      <c r="I171" s="2"/>
      <c r="J171" s="39"/>
    </row>
    <row r="172" spans="1:10" ht="14.25" customHeight="1" x14ac:dyDescent="0.3">
      <c r="A172" s="2"/>
      <c r="F172" s="2"/>
      <c r="G172" s="2"/>
      <c r="H172" s="286"/>
      <c r="I172" s="2"/>
      <c r="J172" s="39"/>
    </row>
    <row r="173" spans="1:10" ht="14.25" customHeight="1" x14ac:dyDescent="0.3">
      <c r="A173" s="2"/>
      <c r="F173" s="2"/>
      <c r="G173" s="2"/>
      <c r="H173" s="286"/>
      <c r="I173" s="2"/>
      <c r="J173" s="39"/>
    </row>
    <row r="174" spans="1:10" ht="14.25" customHeight="1" x14ac:dyDescent="0.3">
      <c r="A174" s="2"/>
      <c r="F174" s="2"/>
      <c r="G174" s="2"/>
      <c r="H174" s="286"/>
      <c r="I174" s="2"/>
      <c r="J174" s="39"/>
    </row>
    <row r="175" spans="1:10" ht="14.25" customHeight="1" x14ac:dyDescent="0.3">
      <c r="A175" s="2"/>
      <c r="F175" s="2"/>
      <c r="G175" s="2"/>
      <c r="H175" s="286"/>
      <c r="I175" s="2"/>
      <c r="J175" s="39"/>
    </row>
    <row r="176" spans="1:10" ht="14.25" customHeight="1" x14ac:dyDescent="0.3">
      <c r="A176" s="2"/>
      <c r="F176" s="2"/>
      <c r="G176" s="2"/>
      <c r="H176" s="286"/>
      <c r="I176" s="2"/>
      <c r="J176" s="39"/>
    </row>
    <row r="177" spans="1:10" ht="14.25" customHeight="1" x14ac:dyDescent="0.3">
      <c r="A177" s="2"/>
      <c r="F177" s="2"/>
      <c r="G177" s="2"/>
      <c r="H177" s="286"/>
      <c r="I177" s="2"/>
      <c r="J177" s="39"/>
    </row>
    <row r="178" spans="1:10" ht="14.25" customHeight="1" x14ac:dyDescent="0.3">
      <c r="A178" s="2"/>
      <c r="F178" s="2"/>
      <c r="G178" s="2"/>
      <c r="H178" s="286"/>
      <c r="I178" s="2"/>
      <c r="J178" s="39"/>
    </row>
    <row r="179" spans="1:10" ht="14.25" customHeight="1" x14ac:dyDescent="0.3">
      <c r="A179" s="2"/>
      <c r="F179" s="2"/>
      <c r="G179" s="2"/>
      <c r="H179" s="286"/>
      <c r="I179" s="2"/>
      <c r="J179" s="39"/>
    </row>
    <row r="180" spans="1:10" ht="14.25" customHeight="1" x14ac:dyDescent="0.3">
      <c r="A180" s="2"/>
      <c r="F180" s="2"/>
      <c r="G180" s="2"/>
      <c r="H180" s="286"/>
      <c r="I180" s="2"/>
      <c r="J180" s="39"/>
    </row>
    <row r="181" spans="1:10" ht="14.25" customHeight="1" x14ac:dyDescent="0.3">
      <c r="A181" s="2"/>
      <c r="F181" s="2"/>
      <c r="G181" s="2"/>
      <c r="H181" s="286"/>
      <c r="I181" s="2"/>
      <c r="J181" s="39"/>
    </row>
    <row r="182" spans="1:10" ht="14.25" customHeight="1" x14ac:dyDescent="0.3">
      <c r="A182" s="2"/>
      <c r="F182" s="2"/>
      <c r="G182" s="2"/>
      <c r="H182" s="286"/>
      <c r="I182" s="2"/>
      <c r="J182" s="39"/>
    </row>
    <row r="183" spans="1:10" ht="14.25" customHeight="1" x14ac:dyDescent="0.3">
      <c r="A183" s="2"/>
      <c r="F183" s="2"/>
      <c r="G183" s="2"/>
      <c r="H183" s="286"/>
      <c r="I183" s="2"/>
      <c r="J183" s="39"/>
    </row>
    <row r="184" spans="1:10" ht="14.25" customHeight="1" x14ac:dyDescent="0.3">
      <c r="A184" s="2"/>
      <c r="F184" s="2"/>
      <c r="G184" s="2"/>
      <c r="H184" s="286"/>
      <c r="I184" s="2"/>
      <c r="J184" s="39"/>
    </row>
    <row r="185" spans="1:10" ht="14.25" customHeight="1" x14ac:dyDescent="0.3">
      <c r="A185" s="2"/>
      <c r="F185" s="2"/>
      <c r="G185" s="2"/>
      <c r="H185" s="286"/>
      <c r="I185" s="2"/>
      <c r="J185" s="39"/>
    </row>
    <row r="186" spans="1:10" ht="14.25" customHeight="1" x14ac:dyDescent="0.3">
      <c r="A186" s="2"/>
      <c r="F186" s="2"/>
      <c r="G186" s="2"/>
      <c r="H186" s="286"/>
      <c r="I186" s="2"/>
      <c r="J186" s="39"/>
    </row>
    <row r="187" spans="1:10" ht="14.25" customHeight="1" x14ac:dyDescent="0.3">
      <c r="A187" s="2"/>
      <c r="F187" s="2"/>
      <c r="G187" s="2"/>
      <c r="H187" s="286"/>
      <c r="I187" s="2"/>
      <c r="J187" s="39"/>
    </row>
    <row r="188" spans="1:10" ht="14.25" customHeight="1" x14ac:dyDescent="0.3">
      <c r="A188" s="2"/>
      <c r="F188" s="2"/>
      <c r="G188" s="2"/>
      <c r="H188" s="286"/>
      <c r="I188" s="2"/>
      <c r="J188" s="39"/>
    </row>
    <row r="189" spans="1:10" ht="14.25" customHeight="1" x14ac:dyDescent="0.3">
      <c r="A189" s="2"/>
      <c r="F189" s="2"/>
      <c r="G189" s="2"/>
      <c r="H189" s="286"/>
      <c r="I189" s="2"/>
      <c r="J189" s="39"/>
    </row>
    <row r="190" spans="1:10" ht="14.25" customHeight="1" x14ac:dyDescent="0.3">
      <c r="A190" s="2"/>
      <c r="F190" s="2"/>
      <c r="G190" s="2"/>
      <c r="H190" s="286"/>
      <c r="I190" s="2"/>
      <c r="J190" s="39"/>
    </row>
    <row r="191" spans="1:10" ht="14.25" customHeight="1" x14ac:dyDescent="0.3">
      <c r="A191" s="2"/>
      <c r="F191" s="2"/>
      <c r="G191" s="2"/>
      <c r="H191" s="286"/>
      <c r="I191" s="2"/>
      <c r="J191" s="39"/>
    </row>
    <row r="192" spans="1:10" ht="14.25" customHeight="1" x14ac:dyDescent="0.3">
      <c r="A192" s="2"/>
      <c r="F192" s="2"/>
      <c r="G192" s="2"/>
      <c r="H192" s="286"/>
      <c r="I192" s="2"/>
      <c r="J192" s="39"/>
    </row>
    <row r="193" spans="1:10" ht="14.25" customHeight="1" x14ac:dyDescent="0.3">
      <c r="A193" s="2"/>
      <c r="F193" s="2"/>
      <c r="G193" s="2"/>
      <c r="H193" s="286"/>
      <c r="I193" s="2"/>
      <c r="J193" s="39"/>
    </row>
    <row r="194" spans="1:10" ht="14.25" customHeight="1" x14ac:dyDescent="0.3">
      <c r="A194" s="2"/>
      <c r="F194" s="2"/>
      <c r="G194" s="2"/>
      <c r="H194" s="286"/>
      <c r="I194" s="2"/>
      <c r="J194" s="39"/>
    </row>
    <row r="195" spans="1:10" ht="14.25" customHeight="1" x14ac:dyDescent="0.3">
      <c r="A195" s="2"/>
      <c r="F195" s="2"/>
      <c r="G195" s="2"/>
      <c r="H195" s="286"/>
      <c r="I195" s="2"/>
      <c r="J195" s="39"/>
    </row>
    <row r="196" spans="1:10" ht="14.25" customHeight="1" x14ac:dyDescent="0.3">
      <c r="A196" s="2"/>
      <c r="F196" s="2"/>
      <c r="G196" s="2"/>
      <c r="H196" s="286"/>
      <c r="I196" s="2"/>
      <c r="J196" s="39"/>
    </row>
    <row r="197" spans="1:10" ht="14.25" customHeight="1" x14ac:dyDescent="0.3">
      <c r="A197" s="2"/>
      <c r="F197" s="2"/>
      <c r="G197" s="2"/>
      <c r="H197" s="286"/>
      <c r="I197" s="2"/>
      <c r="J197" s="39"/>
    </row>
    <row r="198" spans="1:10" ht="14.25" customHeight="1" x14ac:dyDescent="0.3">
      <c r="A198" s="2"/>
      <c r="F198" s="2"/>
      <c r="G198" s="2"/>
      <c r="H198" s="286"/>
      <c r="I198" s="2"/>
      <c r="J198" s="39"/>
    </row>
    <row r="199" spans="1:10" ht="14.25" customHeight="1" x14ac:dyDescent="0.3">
      <c r="A199" s="2"/>
      <c r="F199" s="2"/>
      <c r="G199" s="2"/>
      <c r="H199" s="286"/>
      <c r="I199" s="2"/>
      <c r="J199" s="39"/>
    </row>
    <row r="200" spans="1:10" ht="14.25" customHeight="1" x14ac:dyDescent="0.3">
      <c r="A200" s="2"/>
      <c r="F200" s="2"/>
      <c r="G200" s="2"/>
      <c r="H200" s="286"/>
      <c r="I200" s="2"/>
      <c r="J200" s="39"/>
    </row>
    <row r="201" spans="1:10" ht="14.25" customHeight="1" x14ac:dyDescent="0.3">
      <c r="A201" s="2"/>
      <c r="F201" s="2"/>
      <c r="G201" s="2"/>
      <c r="H201" s="286"/>
      <c r="I201" s="2"/>
      <c r="J201" s="39"/>
    </row>
    <row r="202" spans="1:10" ht="14.25" customHeight="1" x14ac:dyDescent="0.3">
      <c r="A202" s="2"/>
      <c r="F202" s="2"/>
      <c r="G202" s="2"/>
      <c r="H202" s="286"/>
      <c r="I202" s="2"/>
      <c r="J202" s="39"/>
    </row>
    <row r="203" spans="1:10" ht="14.25" customHeight="1" x14ac:dyDescent="0.3">
      <c r="A203" s="2"/>
      <c r="F203" s="2"/>
      <c r="G203" s="2"/>
      <c r="H203" s="286"/>
      <c r="I203" s="2"/>
      <c r="J203" s="39"/>
    </row>
    <row r="204" spans="1:10" ht="14.25" customHeight="1" x14ac:dyDescent="0.3">
      <c r="A204" s="2"/>
      <c r="F204" s="2"/>
      <c r="G204" s="2"/>
      <c r="H204" s="286"/>
      <c r="I204" s="2"/>
      <c r="J204" s="39"/>
    </row>
    <row r="205" spans="1:10" ht="14.25" customHeight="1" x14ac:dyDescent="0.3">
      <c r="A205" s="2"/>
      <c r="F205" s="2"/>
      <c r="G205" s="2"/>
      <c r="H205" s="286"/>
      <c r="I205" s="2"/>
      <c r="J205" s="39"/>
    </row>
    <row r="206" spans="1:10" ht="14.25" customHeight="1" x14ac:dyDescent="0.3">
      <c r="A206" s="2"/>
      <c r="F206" s="2"/>
      <c r="G206" s="2"/>
      <c r="H206" s="286"/>
      <c r="I206" s="2"/>
      <c r="J206" s="39"/>
    </row>
    <row r="207" spans="1:10" ht="14.25" customHeight="1" x14ac:dyDescent="0.3">
      <c r="A207" s="2"/>
      <c r="F207" s="2"/>
      <c r="G207" s="2"/>
      <c r="H207" s="286"/>
      <c r="I207" s="2"/>
      <c r="J207" s="39"/>
    </row>
    <row r="208" spans="1:10" ht="14.25" customHeight="1" x14ac:dyDescent="0.3">
      <c r="A208" s="2"/>
      <c r="F208" s="2"/>
      <c r="G208" s="2"/>
      <c r="H208" s="286"/>
      <c r="I208" s="2"/>
      <c r="J208" s="39"/>
    </row>
    <row r="209" spans="1:10" ht="14.25" customHeight="1" x14ac:dyDescent="0.3">
      <c r="A209" s="2"/>
      <c r="F209" s="2"/>
      <c r="G209" s="2"/>
      <c r="H209" s="286"/>
      <c r="I209" s="2"/>
      <c r="J209" s="39"/>
    </row>
    <row r="210" spans="1:10" ht="14.25" customHeight="1" x14ac:dyDescent="0.3">
      <c r="A210" s="2"/>
      <c r="F210" s="2"/>
      <c r="G210" s="2"/>
      <c r="H210" s="286"/>
      <c r="I210" s="2"/>
      <c r="J210" s="39"/>
    </row>
    <row r="211" spans="1:10" ht="14.25" customHeight="1" x14ac:dyDescent="0.3">
      <c r="A211" s="2"/>
      <c r="F211" s="2"/>
      <c r="G211" s="2"/>
      <c r="H211" s="286"/>
      <c r="I211" s="2"/>
      <c r="J211" s="39"/>
    </row>
    <row r="212" spans="1:10" ht="14.25" customHeight="1" x14ac:dyDescent="0.3">
      <c r="A212" s="2"/>
      <c r="F212" s="2"/>
      <c r="G212" s="2"/>
      <c r="H212" s="286"/>
      <c r="I212" s="2"/>
      <c r="J212" s="39"/>
    </row>
    <row r="213" spans="1:10" ht="14.25" customHeight="1" x14ac:dyDescent="0.3">
      <c r="A213" s="2"/>
      <c r="F213" s="2"/>
      <c r="G213" s="2"/>
      <c r="H213" s="286"/>
      <c r="I213" s="2"/>
      <c r="J213" s="39"/>
    </row>
    <row r="214" spans="1:10" ht="14.25" customHeight="1" x14ac:dyDescent="0.3">
      <c r="A214" s="2"/>
      <c r="F214" s="2"/>
      <c r="G214" s="2"/>
      <c r="H214" s="286"/>
      <c r="I214" s="2"/>
      <c r="J214" s="39"/>
    </row>
    <row r="215" spans="1:10" ht="14.25" customHeight="1" x14ac:dyDescent="0.3">
      <c r="A215" s="2"/>
      <c r="F215" s="2"/>
      <c r="G215" s="2"/>
      <c r="H215" s="286"/>
      <c r="I215" s="2"/>
      <c r="J215" s="39"/>
    </row>
    <row r="216" spans="1:10" ht="14.25" customHeight="1" x14ac:dyDescent="0.3">
      <c r="A216" s="2"/>
      <c r="F216" s="2"/>
      <c r="G216" s="2"/>
      <c r="H216" s="286"/>
      <c r="I216" s="2"/>
      <c r="J216" s="39"/>
    </row>
    <row r="217" spans="1:10" ht="14.25" customHeight="1" x14ac:dyDescent="0.3">
      <c r="A217" s="2"/>
      <c r="F217" s="2"/>
      <c r="G217" s="2"/>
      <c r="H217" s="286"/>
      <c r="I217" s="2"/>
      <c r="J217" s="39"/>
    </row>
    <row r="218" spans="1:10" ht="14.25" customHeight="1" x14ac:dyDescent="0.3">
      <c r="A218" s="2"/>
      <c r="F218" s="2"/>
      <c r="G218" s="2"/>
      <c r="H218" s="286"/>
      <c r="I218" s="2"/>
      <c r="J218" s="39"/>
    </row>
    <row r="219" spans="1:10" ht="14.25" customHeight="1" x14ac:dyDescent="0.3">
      <c r="A219" s="2"/>
      <c r="F219" s="2"/>
      <c r="G219" s="2"/>
      <c r="H219" s="286"/>
      <c r="I219" s="2"/>
      <c r="J219" s="39"/>
    </row>
    <row r="220" spans="1:10" ht="14.25" customHeight="1" x14ac:dyDescent="0.3">
      <c r="A220" s="2"/>
      <c r="F220" s="2"/>
      <c r="G220" s="2"/>
      <c r="H220" s="286"/>
      <c r="I220" s="2"/>
      <c r="J220" s="39"/>
    </row>
    <row r="221" spans="1:10" ht="14.25" customHeight="1" x14ac:dyDescent="0.3">
      <c r="A221" s="2"/>
      <c r="F221" s="2"/>
      <c r="G221" s="2"/>
      <c r="H221" s="286"/>
      <c r="I221" s="2"/>
      <c r="J221" s="39"/>
    </row>
    <row r="222" spans="1:10" ht="14.25" customHeight="1" x14ac:dyDescent="0.3">
      <c r="A222" s="2"/>
      <c r="F222" s="2"/>
      <c r="G222" s="2"/>
      <c r="H222" s="286"/>
      <c r="I222" s="2"/>
      <c r="J222" s="39"/>
    </row>
    <row r="223" spans="1:10" ht="14.25" customHeight="1" x14ac:dyDescent="0.3">
      <c r="A223" s="2"/>
      <c r="F223" s="2"/>
      <c r="G223" s="2"/>
      <c r="H223" s="286"/>
      <c r="I223" s="2"/>
      <c r="J223" s="39"/>
    </row>
    <row r="224" spans="1:10" ht="14.25" customHeight="1" x14ac:dyDescent="0.3">
      <c r="A224" s="2"/>
      <c r="F224" s="2"/>
      <c r="G224" s="2"/>
      <c r="H224" s="286"/>
      <c r="I224" s="2"/>
      <c r="J224" s="39"/>
    </row>
    <row r="225" spans="1:10" ht="14.25" customHeight="1" x14ac:dyDescent="0.3">
      <c r="A225" s="2"/>
      <c r="F225" s="2"/>
      <c r="G225" s="2"/>
      <c r="H225" s="286"/>
      <c r="I225" s="2"/>
      <c r="J225" s="39"/>
    </row>
    <row r="226" spans="1:10" ht="14.25" customHeight="1" x14ac:dyDescent="0.3">
      <c r="A226" s="2"/>
      <c r="F226" s="2"/>
      <c r="G226" s="2"/>
      <c r="H226" s="286"/>
      <c r="I226" s="2"/>
      <c r="J226" s="39"/>
    </row>
    <row r="227" spans="1:10" ht="14.25" customHeight="1" x14ac:dyDescent="0.3">
      <c r="A227" s="2"/>
      <c r="F227" s="2"/>
      <c r="G227" s="2"/>
      <c r="H227" s="286"/>
      <c r="I227" s="2"/>
      <c r="J227" s="39"/>
    </row>
    <row r="228" spans="1:10" ht="14.25" customHeight="1" x14ac:dyDescent="0.3">
      <c r="A228" s="2"/>
      <c r="F228" s="2"/>
      <c r="G228" s="2"/>
      <c r="H228" s="286"/>
      <c r="I228" s="2"/>
      <c r="J228" s="39"/>
    </row>
    <row r="229" spans="1:10" ht="14.25" customHeight="1" x14ac:dyDescent="0.3">
      <c r="A229" s="2"/>
      <c r="F229" s="2"/>
      <c r="G229" s="2"/>
      <c r="H229" s="286"/>
      <c r="I229" s="2"/>
      <c r="J229" s="39"/>
    </row>
    <row r="230" spans="1:10" ht="14.25" customHeight="1" x14ac:dyDescent="0.3">
      <c r="A230" s="2"/>
      <c r="F230" s="2"/>
      <c r="G230" s="2"/>
      <c r="H230" s="286"/>
      <c r="I230" s="2"/>
      <c r="J230" s="39"/>
    </row>
    <row r="231" spans="1:10" ht="14.25" customHeight="1" x14ac:dyDescent="0.3">
      <c r="A231" s="2"/>
      <c r="F231" s="2"/>
      <c r="G231" s="2"/>
      <c r="H231" s="286"/>
      <c r="I231" s="2"/>
      <c r="J231" s="39"/>
    </row>
    <row r="232" spans="1:10" ht="14.25" customHeight="1" x14ac:dyDescent="0.3">
      <c r="A232" s="2"/>
      <c r="F232" s="2"/>
      <c r="G232" s="2"/>
      <c r="H232" s="286"/>
      <c r="I232" s="2"/>
      <c r="J232" s="39"/>
    </row>
    <row r="233" spans="1:10" ht="14.25" customHeight="1" x14ac:dyDescent="0.3">
      <c r="A233" s="2"/>
      <c r="F233" s="2"/>
      <c r="G233" s="2"/>
      <c r="H233" s="286"/>
      <c r="I233" s="2"/>
      <c r="J233" s="39"/>
    </row>
    <row r="234" spans="1:10" ht="14.25" customHeight="1" x14ac:dyDescent="0.3">
      <c r="A234" s="2"/>
      <c r="F234" s="2"/>
      <c r="G234" s="2"/>
      <c r="H234" s="286"/>
      <c r="I234" s="2"/>
      <c r="J234" s="39"/>
    </row>
    <row r="235" spans="1:10" ht="14.25" customHeight="1" x14ac:dyDescent="0.3">
      <c r="A235" s="2"/>
      <c r="F235" s="2"/>
      <c r="G235" s="2"/>
      <c r="H235" s="286"/>
      <c r="I235" s="2"/>
      <c r="J235" s="39"/>
    </row>
    <row r="236" spans="1:10" ht="14.25" customHeight="1" x14ac:dyDescent="0.3">
      <c r="A236" s="2"/>
      <c r="F236" s="2"/>
      <c r="G236" s="2"/>
      <c r="H236" s="286"/>
      <c r="I236" s="2"/>
      <c r="J236" s="39"/>
    </row>
    <row r="237" spans="1:10" ht="14.25" customHeight="1" x14ac:dyDescent="0.3">
      <c r="A237" s="2"/>
      <c r="F237" s="2"/>
      <c r="G237" s="2"/>
      <c r="H237" s="286"/>
      <c r="I237" s="2"/>
      <c r="J237" s="39"/>
    </row>
    <row r="238" spans="1:10" ht="14.25" customHeight="1" x14ac:dyDescent="0.3">
      <c r="A238" s="2"/>
      <c r="F238" s="2"/>
      <c r="G238" s="2"/>
      <c r="H238" s="286"/>
      <c r="I238" s="2"/>
      <c r="J238" s="39"/>
    </row>
    <row r="239" spans="1:10" ht="14.25" customHeight="1" x14ac:dyDescent="0.3">
      <c r="A239" s="2"/>
      <c r="F239" s="2"/>
      <c r="G239" s="2"/>
      <c r="H239" s="286"/>
      <c r="I239" s="2"/>
      <c r="J239" s="39"/>
    </row>
    <row r="240" spans="1:10" ht="14.25" customHeight="1" x14ac:dyDescent="0.3">
      <c r="A240" s="2"/>
      <c r="F240" s="2"/>
      <c r="G240" s="2"/>
      <c r="H240" s="286"/>
      <c r="I240" s="2"/>
      <c r="J240" s="39"/>
    </row>
    <row r="241" spans="1:10" ht="14.25" customHeight="1" x14ac:dyDescent="0.3">
      <c r="A241" s="2"/>
      <c r="F241" s="2"/>
      <c r="G241" s="2"/>
      <c r="H241" s="286"/>
      <c r="I241" s="2"/>
      <c r="J241" s="39"/>
    </row>
    <row r="242" spans="1:10" ht="14.25" customHeight="1" x14ac:dyDescent="0.3">
      <c r="A242" s="2"/>
      <c r="F242" s="2"/>
      <c r="G242" s="2"/>
      <c r="H242" s="286"/>
      <c r="I242" s="2"/>
      <c r="J242" s="39"/>
    </row>
    <row r="243" spans="1:10" ht="15.75" customHeight="1" x14ac:dyDescent="0.3"/>
    <row r="244" spans="1:10" ht="15.75" customHeight="1" x14ac:dyDescent="0.3"/>
    <row r="245" spans="1:10" ht="15.75" customHeight="1" x14ac:dyDescent="0.3"/>
    <row r="246" spans="1:10" ht="15.75" customHeight="1" x14ac:dyDescent="0.3"/>
    <row r="247" spans="1:10" ht="15.75" customHeight="1" x14ac:dyDescent="0.3"/>
    <row r="248" spans="1:10" ht="15.75" customHeight="1" x14ac:dyDescent="0.3"/>
    <row r="249" spans="1:10" ht="15.75" customHeight="1" x14ac:dyDescent="0.3"/>
    <row r="250" spans="1:10" ht="15.75" customHeight="1" x14ac:dyDescent="0.3"/>
    <row r="251" spans="1:10" ht="15.75" customHeight="1" x14ac:dyDescent="0.3"/>
    <row r="252" spans="1:10" ht="15.75" customHeight="1" x14ac:dyDescent="0.3"/>
    <row r="253" spans="1:10" ht="15.75" customHeight="1" x14ac:dyDescent="0.3"/>
    <row r="254" spans="1:10" ht="15.75" customHeight="1" x14ac:dyDescent="0.3"/>
    <row r="255" spans="1:10" ht="15.75" customHeight="1" x14ac:dyDescent="0.3"/>
    <row r="256" spans="1:10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</sheetData>
  <mergeCells count="21">
    <mergeCell ref="B1:C1"/>
    <mergeCell ref="A2:E2"/>
    <mergeCell ref="A8:E8"/>
    <mergeCell ref="A12:E12"/>
    <mergeCell ref="F2:G2"/>
    <mergeCell ref="F8:G8"/>
    <mergeCell ref="F12:G12"/>
    <mergeCell ref="A27:E27"/>
    <mergeCell ref="A31:E31"/>
    <mergeCell ref="A33:E33"/>
    <mergeCell ref="F27:G27"/>
    <mergeCell ref="F31:G31"/>
    <mergeCell ref="F33:G33"/>
    <mergeCell ref="R49:T49"/>
    <mergeCell ref="A36:E36"/>
    <mergeCell ref="A40:E40"/>
    <mergeCell ref="A42:E42"/>
    <mergeCell ref="A48:E48"/>
    <mergeCell ref="F36:G36"/>
    <mergeCell ref="F40:G40"/>
    <mergeCell ref="F42:G42"/>
  </mergeCells>
  <hyperlinks>
    <hyperlink ref="E38" r:id="rId1"/>
    <hyperlink ref="E41" r:id="rId2"/>
  </hyperlinks>
  <pageMargins left="0.7" right="0.7" top="0.75" bottom="0.75" header="0" footer="0"/>
  <pageSetup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5"/>
  <sheetViews>
    <sheetView zoomScaleNormal="100" workbookViewId="0">
      <pane ySplit="1" topLeftCell="A2" activePane="bottomLeft" state="frozen"/>
      <selection activeCell="H38" sqref="H38"/>
      <selection pane="bottomLeft" activeCell="H38" sqref="H38"/>
    </sheetView>
  </sheetViews>
  <sheetFormatPr defaultColWidth="14.44140625" defaultRowHeight="15" customHeight="1" x14ac:dyDescent="0.3"/>
  <cols>
    <col min="1" max="1" width="3" customWidth="1"/>
    <col min="2" max="2" width="10" style="23" bestFit="1" customWidth="1"/>
    <col min="3" max="3" width="21" customWidth="1"/>
    <col min="4" max="4" width="28.6640625" customWidth="1"/>
    <col min="5" max="5" width="28.6640625" style="113" customWidth="1"/>
    <col min="6" max="6" width="7.6640625" customWidth="1"/>
    <col min="7" max="7" width="6.6640625" customWidth="1"/>
    <col min="8" max="8" width="6.6640625" style="287" customWidth="1"/>
    <col min="9" max="9" width="7.44140625" bestFit="1" customWidth="1"/>
    <col min="10" max="10" width="10.33203125" bestFit="1" customWidth="1"/>
    <col min="11" max="11" width="24.33203125" style="74" bestFit="1" customWidth="1"/>
    <col min="12" max="12" width="11.6640625" customWidth="1"/>
    <col min="13" max="13" width="10.6640625" bestFit="1" customWidth="1"/>
    <col min="14" max="14" width="24.6640625" bestFit="1" customWidth="1"/>
    <col min="15" max="15" width="8.33203125" customWidth="1"/>
    <col min="16" max="16" width="12.33203125" customWidth="1"/>
    <col min="17" max="17" width="12.33203125" style="43" customWidth="1"/>
    <col min="18" max="18" width="6.6640625" style="171" customWidth="1"/>
    <col min="19" max="21" width="6" customWidth="1"/>
    <col min="22" max="22" width="17.33203125" customWidth="1"/>
    <col min="23" max="23" width="25.33203125" customWidth="1"/>
    <col min="24" max="24" width="12.33203125" customWidth="1"/>
    <col min="25" max="25" width="15" customWidth="1"/>
    <col min="26" max="26" width="14.33203125" customWidth="1"/>
    <col min="27" max="27" width="16.5546875" style="44" bestFit="1" customWidth="1"/>
    <col min="28" max="28" width="8.6640625" customWidth="1"/>
  </cols>
  <sheetData>
    <row r="1" spans="1:28" ht="18" customHeight="1" x14ac:dyDescent="0.35">
      <c r="A1" s="115" t="s">
        <v>0</v>
      </c>
      <c r="B1" s="345" t="s">
        <v>1</v>
      </c>
      <c r="C1" s="345"/>
      <c r="D1" s="94" t="s">
        <v>2</v>
      </c>
      <c r="E1" s="142" t="str">
        <f>Zimbrich!E1</f>
        <v>E-Mail Address</v>
      </c>
      <c r="F1" s="140" t="s">
        <v>3</v>
      </c>
      <c r="G1" s="4" t="s">
        <v>4</v>
      </c>
      <c r="H1" s="4" t="s">
        <v>691</v>
      </c>
      <c r="I1" s="4" t="s">
        <v>219</v>
      </c>
      <c r="J1" s="4" t="s">
        <v>187</v>
      </c>
      <c r="K1" s="4" t="s">
        <v>188</v>
      </c>
      <c r="L1" s="4" t="s">
        <v>5</v>
      </c>
      <c r="M1" s="168" t="s">
        <v>6</v>
      </c>
      <c r="N1" s="95" t="s">
        <v>7</v>
      </c>
      <c r="O1" s="95" t="s">
        <v>8</v>
      </c>
      <c r="P1" s="95" t="s">
        <v>9</v>
      </c>
      <c r="Q1" s="95" t="s">
        <v>190</v>
      </c>
      <c r="R1" s="203" t="s">
        <v>10</v>
      </c>
      <c r="S1" s="95" t="s">
        <v>11</v>
      </c>
      <c r="T1" s="95" t="s">
        <v>12</v>
      </c>
      <c r="U1" s="95" t="s">
        <v>13</v>
      </c>
      <c r="V1" s="95" t="s">
        <v>14</v>
      </c>
      <c r="W1" s="95" t="s">
        <v>15</v>
      </c>
      <c r="X1" s="95" t="s">
        <v>16</v>
      </c>
      <c r="Y1" s="95" t="s">
        <v>17</v>
      </c>
      <c r="Z1" s="95" t="s">
        <v>18</v>
      </c>
      <c r="AA1" s="95" t="s">
        <v>153</v>
      </c>
      <c r="AB1" s="5"/>
    </row>
    <row r="2" spans="1:28" ht="15.75" customHeight="1" x14ac:dyDescent="0.3">
      <c r="A2" s="393" t="s">
        <v>19</v>
      </c>
      <c r="B2" s="394"/>
      <c r="C2" s="394"/>
      <c r="D2" s="394"/>
      <c r="E2" s="395"/>
      <c r="F2" s="396"/>
      <c r="G2" s="397"/>
      <c r="H2" s="290"/>
      <c r="I2" s="216"/>
      <c r="J2" s="216"/>
      <c r="K2" s="216"/>
      <c r="L2" s="216"/>
      <c r="M2" s="216"/>
      <c r="N2" s="193" t="s">
        <v>624</v>
      </c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</row>
    <row r="3" spans="1:28" ht="15.75" customHeight="1" x14ac:dyDescent="0.3">
      <c r="A3" s="114">
        <v>1</v>
      </c>
      <c r="B3" s="106" t="s">
        <v>537</v>
      </c>
      <c r="C3" s="33" t="s">
        <v>544</v>
      </c>
      <c r="D3" s="41" t="s">
        <v>109</v>
      </c>
      <c r="E3" s="41" t="str">
        <f>CONCATENATE(LEFT(B3,1),C3,"@emhcharter.org")</f>
        <v>WMunoz@emhcharter.org</v>
      </c>
      <c r="F3" s="125">
        <v>507</v>
      </c>
      <c r="G3" s="8">
        <v>7507</v>
      </c>
      <c r="H3" s="283"/>
      <c r="I3" s="154">
        <v>1</v>
      </c>
      <c r="J3" s="162"/>
      <c r="K3" s="162">
        <v>1</v>
      </c>
      <c r="L3" s="72"/>
      <c r="M3" s="72"/>
      <c r="N3" s="73" t="s">
        <v>9</v>
      </c>
      <c r="O3" s="163"/>
      <c r="P3" s="163">
        <v>1</v>
      </c>
      <c r="Q3" s="163"/>
      <c r="R3" s="204"/>
      <c r="S3" s="163"/>
      <c r="T3" s="163"/>
      <c r="U3" s="163"/>
      <c r="V3" s="163"/>
      <c r="W3" s="163"/>
      <c r="X3" s="163"/>
      <c r="Y3" s="163"/>
      <c r="Z3" s="182"/>
      <c r="AA3" s="163"/>
    </row>
    <row r="4" spans="1:28" ht="15.75" customHeight="1" x14ac:dyDescent="0.3">
      <c r="A4" s="114">
        <v>2</v>
      </c>
      <c r="B4" s="106" t="s">
        <v>538</v>
      </c>
      <c r="C4" s="33" t="s">
        <v>545</v>
      </c>
      <c r="D4" s="41" t="s">
        <v>111</v>
      </c>
      <c r="E4" s="41" t="str">
        <f t="shared" ref="E4:E10" si="0">CONCATENATE(LEFT(B4,1),C4,"@emhcharter.org")</f>
        <v>LManon@emhcharter.org</v>
      </c>
      <c r="F4" s="125">
        <v>509</v>
      </c>
      <c r="G4" s="8">
        <v>7509</v>
      </c>
      <c r="H4" s="283"/>
      <c r="I4" s="154">
        <v>1</v>
      </c>
      <c r="J4" s="162"/>
      <c r="K4" s="162">
        <v>1</v>
      </c>
      <c r="L4" s="72"/>
      <c r="M4" s="72"/>
      <c r="N4" s="73" t="s">
        <v>9</v>
      </c>
      <c r="O4" s="163"/>
      <c r="P4" s="163">
        <v>1</v>
      </c>
      <c r="Q4" s="163"/>
      <c r="R4" s="204"/>
      <c r="S4" s="163"/>
      <c r="T4" s="163"/>
      <c r="U4" s="163"/>
      <c r="V4" s="163"/>
      <c r="W4" s="163"/>
      <c r="X4" s="163"/>
      <c r="Y4" s="163"/>
      <c r="Z4" s="182"/>
      <c r="AA4" s="163"/>
    </row>
    <row r="5" spans="1:28" ht="15.75" customHeight="1" x14ac:dyDescent="0.3">
      <c r="A5" s="114">
        <v>3</v>
      </c>
      <c r="B5" s="106" t="s">
        <v>539</v>
      </c>
      <c r="C5" s="29" t="s">
        <v>546</v>
      </c>
      <c r="D5" s="29" t="s">
        <v>113</v>
      </c>
      <c r="E5" s="41" t="str">
        <f t="shared" si="0"/>
        <v>KJohnson@emhcharter.org</v>
      </c>
      <c r="F5" s="125">
        <v>511</v>
      </c>
      <c r="G5" s="8">
        <v>7511</v>
      </c>
      <c r="H5" s="283"/>
      <c r="I5" s="154">
        <v>1</v>
      </c>
      <c r="J5" s="162"/>
      <c r="K5" s="162">
        <v>1</v>
      </c>
      <c r="L5" s="30"/>
      <c r="M5" s="30"/>
      <c r="N5" s="73" t="s">
        <v>9</v>
      </c>
      <c r="O5" s="163"/>
      <c r="P5" s="163">
        <v>1</v>
      </c>
      <c r="Q5" s="163"/>
      <c r="R5" s="204"/>
      <c r="S5" s="163"/>
      <c r="T5" s="163"/>
      <c r="U5" s="163"/>
      <c r="V5" s="163"/>
      <c r="W5" s="163"/>
      <c r="X5" s="163"/>
      <c r="Y5" s="205"/>
      <c r="Z5" s="205"/>
      <c r="AA5" s="163"/>
    </row>
    <row r="6" spans="1:28" ht="15.75" customHeight="1" x14ac:dyDescent="0.3">
      <c r="A6" s="114">
        <v>4</v>
      </c>
      <c r="B6" s="106" t="s">
        <v>540</v>
      </c>
      <c r="C6" s="29" t="s">
        <v>468</v>
      </c>
      <c r="D6" s="41" t="s">
        <v>115</v>
      </c>
      <c r="E6" s="41" t="str">
        <f t="shared" si="0"/>
        <v>GGonzalez@emhcharter.org</v>
      </c>
      <c r="F6" s="125">
        <v>503</v>
      </c>
      <c r="G6" s="8">
        <v>7503</v>
      </c>
      <c r="H6" s="283"/>
      <c r="I6" s="154">
        <v>1</v>
      </c>
      <c r="J6" s="162"/>
      <c r="K6" s="162"/>
      <c r="L6" s="72"/>
      <c r="M6" s="72"/>
      <c r="N6" s="73" t="s">
        <v>17</v>
      </c>
      <c r="O6" s="163"/>
      <c r="P6" s="163"/>
      <c r="Q6" s="163"/>
      <c r="R6" s="204"/>
      <c r="S6" s="163"/>
      <c r="T6" s="163"/>
      <c r="U6" s="163"/>
      <c r="V6" s="163"/>
      <c r="W6" s="163"/>
      <c r="X6" s="163"/>
      <c r="Y6" s="163"/>
      <c r="Z6" s="182"/>
      <c r="AA6" s="163"/>
    </row>
    <row r="7" spans="1:28" ht="15.75" customHeight="1" x14ac:dyDescent="0.3">
      <c r="A7" s="114">
        <v>5</v>
      </c>
      <c r="B7" s="106" t="s">
        <v>541</v>
      </c>
      <c r="C7" s="29" t="s">
        <v>416</v>
      </c>
      <c r="D7" s="41" t="s">
        <v>117</v>
      </c>
      <c r="E7" s="41" t="str">
        <f t="shared" si="0"/>
        <v>EHernandez@emhcharter.org</v>
      </c>
      <c r="F7" s="125">
        <v>503</v>
      </c>
      <c r="G7" s="8">
        <v>7500</v>
      </c>
      <c r="H7" s="283"/>
      <c r="I7" s="154">
        <v>1</v>
      </c>
      <c r="J7" s="162"/>
      <c r="K7" s="162"/>
      <c r="L7" s="72"/>
      <c r="M7" s="72"/>
      <c r="N7" s="73" t="s">
        <v>190</v>
      </c>
      <c r="O7" s="163"/>
      <c r="P7" s="163"/>
      <c r="Q7" s="163">
        <v>1</v>
      </c>
      <c r="R7" s="204"/>
      <c r="S7" s="163"/>
      <c r="T7" s="163"/>
      <c r="U7" s="163"/>
      <c r="V7" s="163"/>
      <c r="W7" s="163"/>
      <c r="X7" s="163"/>
      <c r="Y7" s="163"/>
      <c r="Z7" s="182"/>
      <c r="AA7" s="163"/>
    </row>
    <row r="8" spans="1:28" ht="15.75" customHeight="1" x14ac:dyDescent="0.3">
      <c r="A8" s="114">
        <v>6</v>
      </c>
      <c r="B8" s="106" t="s">
        <v>542</v>
      </c>
      <c r="C8" s="29" t="s">
        <v>485</v>
      </c>
      <c r="D8" s="41" t="s">
        <v>119</v>
      </c>
      <c r="E8" s="41" t="str">
        <f t="shared" si="0"/>
        <v>GMartinez@emhcharter.org</v>
      </c>
      <c r="F8" s="125">
        <v>505</v>
      </c>
      <c r="G8" s="8">
        <v>7505</v>
      </c>
      <c r="H8" s="283"/>
      <c r="I8" s="154">
        <v>1</v>
      </c>
      <c r="J8" s="162"/>
      <c r="K8" s="162"/>
      <c r="L8" s="72"/>
      <c r="M8" s="72"/>
      <c r="N8" s="73" t="s">
        <v>9</v>
      </c>
      <c r="O8" s="163"/>
      <c r="P8" s="163">
        <v>1</v>
      </c>
      <c r="Q8" s="163"/>
      <c r="R8" s="204"/>
      <c r="S8" s="163"/>
      <c r="T8" s="163"/>
      <c r="U8" s="163"/>
      <c r="V8" s="163"/>
      <c r="W8" s="163"/>
      <c r="X8" s="163"/>
      <c r="Y8" s="163"/>
      <c r="Z8" s="182"/>
      <c r="AA8" s="163"/>
    </row>
    <row r="9" spans="1:28" s="71" customFormat="1" ht="15.75" customHeight="1" x14ac:dyDescent="0.3">
      <c r="A9" s="114">
        <v>7</v>
      </c>
      <c r="B9" s="106" t="s">
        <v>542</v>
      </c>
      <c r="C9" s="29" t="s">
        <v>485</v>
      </c>
      <c r="D9" s="81" t="s">
        <v>119</v>
      </c>
      <c r="E9" s="41" t="str">
        <f t="shared" si="0"/>
        <v>GMartinez@emhcharter.org</v>
      </c>
      <c r="F9" s="141">
        <v>505</v>
      </c>
      <c r="G9" s="82">
        <v>7550</v>
      </c>
      <c r="H9" s="291"/>
      <c r="I9" s="154">
        <v>1</v>
      </c>
      <c r="J9" s="162"/>
      <c r="K9" s="162"/>
      <c r="L9" s="72"/>
      <c r="M9" s="72"/>
      <c r="N9" s="73"/>
      <c r="O9" s="163"/>
      <c r="P9" s="163"/>
      <c r="Q9" s="163"/>
      <c r="R9" s="204"/>
      <c r="S9" s="163"/>
      <c r="T9" s="163"/>
      <c r="U9" s="163"/>
      <c r="V9" s="163"/>
      <c r="W9" s="163"/>
      <c r="X9" s="163"/>
      <c r="Y9" s="163"/>
      <c r="Z9" s="182"/>
      <c r="AA9" s="163"/>
    </row>
    <row r="10" spans="1:28" s="42" customFormat="1" ht="15.75" customHeight="1" x14ac:dyDescent="0.3">
      <c r="A10" s="114">
        <v>8</v>
      </c>
      <c r="B10" s="106" t="s">
        <v>543</v>
      </c>
      <c r="C10" s="29" t="s">
        <v>547</v>
      </c>
      <c r="D10" s="29" t="s">
        <v>548</v>
      </c>
      <c r="E10" s="41" t="str">
        <f t="shared" si="0"/>
        <v>MKleehammer@emhcharter.org</v>
      </c>
      <c r="F10" s="125">
        <v>516</v>
      </c>
      <c r="G10" s="283">
        <v>7516</v>
      </c>
      <c r="H10" s="282"/>
      <c r="I10" s="292">
        <v>1</v>
      </c>
      <c r="J10" s="162"/>
      <c r="K10" s="162">
        <v>1</v>
      </c>
      <c r="L10" s="72"/>
      <c r="M10" s="72"/>
      <c r="N10" s="73" t="s">
        <v>153</v>
      </c>
      <c r="O10" s="163"/>
      <c r="P10" s="163"/>
      <c r="Q10" s="163"/>
      <c r="R10" s="204"/>
      <c r="S10" s="163"/>
      <c r="T10" s="163"/>
      <c r="U10" s="163"/>
      <c r="V10" s="163"/>
      <c r="W10" s="163"/>
      <c r="X10" s="163"/>
      <c r="Y10" s="163"/>
      <c r="Z10" s="182"/>
      <c r="AA10" s="163">
        <v>1</v>
      </c>
    </row>
    <row r="11" spans="1:28" ht="15.75" customHeight="1" x14ac:dyDescent="0.3">
      <c r="A11" s="393" t="s">
        <v>35</v>
      </c>
      <c r="B11" s="394"/>
      <c r="C11" s="394"/>
      <c r="D11" s="394"/>
      <c r="E11" s="395"/>
      <c r="F11" s="363"/>
      <c r="G11" s="363"/>
      <c r="H11" s="157"/>
      <c r="I11" s="67"/>
      <c r="J11" s="67"/>
      <c r="K11" s="213"/>
      <c r="L11" s="67"/>
      <c r="M11" s="67"/>
      <c r="N11" s="193" t="s">
        <v>628</v>
      </c>
      <c r="O11" s="217"/>
      <c r="P11" s="163"/>
      <c r="Q11" s="163"/>
      <c r="R11" s="204"/>
      <c r="S11" s="163"/>
      <c r="T11" s="163"/>
      <c r="U11" s="163"/>
      <c r="V11" s="163"/>
      <c r="W11" s="163"/>
      <c r="X11" s="163"/>
      <c r="Y11" s="163"/>
      <c r="Z11" s="182"/>
      <c r="AA11" s="163"/>
    </row>
    <row r="12" spans="1:28" ht="15.75" customHeight="1" x14ac:dyDescent="0.3">
      <c r="A12" s="114">
        <v>9</v>
      </c>
      <c r="B12" s="106" t="s">
        <v>549</v>
      </c>
      <c r="C12" s="90" t="s">
        <v>550</v>
      </c>
      <c r="D12" s="90" t="s">
        <v>120</v>
      </c>
      <c r="E12" s="90" t="str">
        <f>CONCATENATE(LEFT(B12,1),C12,"@emhcharter.org")</f>
        <v>EKrisher@emhcharter.org</v>
      </c>
      <c r="F12" s="125">
        <v>515</v>
      </c>
      <c r="G12" s="154">
        <v>7515</v>
      </c>
      <c r="H12" s="282"/>
      <c r="I12" s="162">
        <v>1</v>
      </c>
      <c r="J12" s="162"/>
      <c r="K12" s="162"/>
      <c r="L12" s="72"/>
      <c r="M12" s="72"/>
      <c r="N12" s="73" t="s">
        <v>9</v>
      </c>
      <c r="O12" s="163"/>
      <c r="P12" s="163">
        <v>1</v>
      </c>
      <c r="Q12" s="163"/>
      <c r="R12" s="204"/>
      <c r="S12" s="163"/>
      <c r="T12" s="163"/>
      <c r="U12" s="163"/>
      <c r="V12" s="163"/>
      <c r="W12" s="163"/>
      <c r="X12" s="163"/>
      <c r="Y12" s="163"/>
      <c r="Z12" s="182"/>
      <c r="AA12" s="163"/>
    </row>
    <row r="13" spans="1:28" ht="15.75" customHeight="1" x14ac:dyDescent="0.3">
      <c r="A13" s="114">
        <v>10</v>
      </c>
      <c r="B13" s="106" t="s">
        <v>282</v>
      </c>
      <c r="C13" s="29" t="s">
        <v>551</v>
      </c>
      <c r="D13" s="41" t="s">
        <v>121</v>
      </c>
      <c r="E13" s="90" t="str">
        <f t="shared" ref="E13:E14" si="1">CONCATENATE(LEFT(B13,1),C13,"@emhcharter.org")</f>
        <v>JHaag@emhcharter.org</v>
      </c>
      <c r="F13" s="125">
        <v>536</v>
      </c>
      <c r="G13" s="154">
        <v>7536</v>
      </c>
      <c r="H13" s="282"/>
      <c r="I13" s="162">
        <v>1</v>
      </c>
      <c r="J13" s="162"/>
      <c r="K13" s="162">
        <v>1</v>
      </c>
      <c r="L13" s="72"/>
      <c r="M13" s="72"/>
      <c r="N13" s="73" t="s">
        <v>9</v>
      </c>
      <c r="O13" s="163"/>
      <c r="P13" s="163">
        <v>1</v>
      </c>
      <c r="Q13" s="163"/>
      <c r="R13" s="204"/>
      <c r="S13" s="163"/>
      <c r="T13" s="163"/>
      <c r="U13" s="163"/>
      <c r="V13" s="163"/>
      <c r="W13" s="163"/>
      <c r="X13" s="163"/>
      <c r="Y13" s="163"/>
      <c r="Z13" s="182"/>
      <c r="AA13" s="163"/>
    </row>
    <row r="14" spans="1:28" ht="15.75" customHeight="1" x14ac:dyDescent="0.3">
      <c r="A14" s="114">
        <v>11</v>
      </c>
      <c r="B14" s="106" t="s">
        <v>319</v>
      </c>
      <c r="C14" s="29" t="s">
        <v>552</v>
      </c>
      <c r="D14" s="29" t="s">
        <v>124</v>
      </c>
      <c r="E14" s="90" t="str">
        <f t="shared" si="1"/>
        <v>KKlein@emhcharter.org</v>
      </c>
      <c r="F14" s="125">
        <v>513</v>
      </c>
      <c r="G14" s="154">
        <v>7513</v>
      </c>
      <c r="H14" s="282"/>
      <c r="I14" s="162">
        <v>1</v>
      </c>
      <c r="J14" s="162"/>
      <c r="K14" s="162">
        <v>1</v>
      </c>
      <c r="L14" s="72"/>
      <c r="M14" s="72"/>
      <c r="N14" s="73" t="s">
        <v>9</v>
      </c>
      <c r="O14" s="163"/>
      <c r="P14" s="163">
        <v>1</v>
      </c>
      <c r="Q14" s="163"/>
      <c r="R14" s="204"/>
      <c r="S14" s="163"/>
      <c r="T14" s="163"/>
      <c r="U14" s="163"/>
      <c r="V14" s="163"/>
      <c r="W14" s="163"/>
      <c r="X14" s="163"/>
      <c r="Y14" s="163"/>
      <c r="Z14" s="182"/>
      <c r="AA14" s="163"/>
    </row>
    <row r="15" spans="1:28" ht="15.75" customHeight="1" x14ac:dyDescent="0.3">
      <c r="A15" s="371" t="s">
        <v>83</v>
      </c>
      <c r="B15" s="372"/>
      <c r="C15" s="372"/>
      <c r="D15" s="372"/>
      <c r="E15" s="373"/>
      <c r="F15" s="377"/>
      <c r="G15" s="377"/>
      <c r="H15" s="158"/>
      <c r="I15" s="67"/>
      <c r="J15" s="67"/>
      <c r="K15" s="213"/>
      <c r="L15" s="67"/>
      <c r="M15" s="67"/>
      <c r="N15" s="193" t="s">
        <v>83</v>
      </c>
      <c r="O15" s="217"/>
      <c r="P15" s="182"/>
      <c r="Q15" s="182"/>
      <c r="R15" s="218"/>
      <c r="S15" s="182"/>
      <c r="T15" s="182"/>
      <c r="U15" s="182"/>
      <c r="V15" s="182"/>
      <c r="W15" s="182"/>
      <c r="X15" s="182"/>
      <c r="Y15" s="182"/>
      <c r="Z15" s="182"/>
      <c r="AA15" s="163"/>
    </row>
    <row r="16" spans="1:28" ht="15.75" customHeight="1" x14ac:dyDescent="0.3">
      <c r="A16" s="114">
        <v>12</v>
      </c>
      <c r="B16" s="106" t="s">
        <v>451</v>
      </c>
      <c r="C16" s="29" t="s">
        <v>563</v>
      </c>
      <c r="D16" s="29" t="s">
        <v>125</v>
      </c>
      <c r="E16" s="146" t="s">
        <v>590</v>
      </c>
      <c r="F16" s="125">
        <v>506</v>
      </c>
      <c r="G16" s="154">
        <v>7506</v>
      </c>
      <c r="H16" s="282"/>
      <c r="I16" s="162">
        <v>1</v>
      </c>
      <c r="J16" s="162"/>
      <c r="K16" s="162">
        <v>1</v>
      </c>
      <c r="L16" s="72"/>
      <c r="M16" s="72">
        <v>1</v>
      </c>
      <c r="N16" s="73" t="s">
        <v>9</v>
      </c>
      <c r="O16" s="163"/>
      <c r="P16" s="163">
        <v>1</v>
      </c>
      <c r="Q16" s="163"/>
      <c r="R16" s="204"/>
      <c r="S16" s="163"/>
      <c r="T16" s="163"/>
      <c r="U16" s="163"/>
      <c r="V16" s="163"/>
      <c r="W16" s="163"/>
      <c r="X16" s="163"/>
      <c r="Y16" s="163"/>
      <c r="Z16" s="182"/>
      <c r="AA16" s="163"/>
    </row>
    <row r="17" spans="1:27" ht="15.75" customHeight="1" x14ac:dyDescent="0.3">
      <c r="A17" s="114">
        <v>13</v>
      </c>
      <c r="B17" s="106" t="s">
        <v>355</v>
      </c>
      <c r="C17" s="29" t="s">
        <v>564</v>
      </c>
      <c r="D17" s="29" t="s">
        <v>125</v>
      </c>
      <c r="E17" s="29" t="str">
        <f t="shared" ref="E17:E33" si="2">CONCATENATE(LEFT(B17,1),C17,"@emhcharter.org")</f>
        <v>JHeilmann@emhcharter.org</v>
      </c>
      <c r="F17" s="125">
        <v>508</v>
      </c>
      <c r="G17" s="154">
        <v>7508</v>
      </c>
      <c r="H17" s="282"/>
      <c r="I17" s="162">
        <v>1</v>
      </c>
      <c r="J17" s="162"/>
      <c r="K17" s="162">
        <v>1</v>
      </c>
      <c r="L17" s="72"/>
      <c r="M17" s="72">
        <v>1</v>
      </c>
      <c r="N17" s="73" t="s">
        <v>9</v>
      </c>
      <c r="O17" s="163"/>
      <c r="P17" s="163">
        <v>1</v>
      </c>
      <c r="Q17" s="163"/>
      <c r="R17" s="204"/>
      <c r="S17" s="163"/>
      <c r="T17" s="163"/>
      <c r="U17" s="163"/>
      <c r="V17" s="163"/>
      <c r="W17" s="163"/>
      <c r="X17" s="163"/>
      <c r="Y17" s="163"/>
      <c r="Z17" s="182"/>
      <c r="AA17" s="163"/>
    </row>
    <row r="18" spans="1:27" ht="15.75" customHeight="1" x14ac:dyDescent="0.3">
      <c r="A18" s="114">
        <v>14</v>
      </c>
      <c r="B18" s="106" t="s">
        <v>553</v>
      </c>
      <c r="C18" s="40" t="s">
        <v>565</v>
      </c>
      <c r="D18" s="90" t="s">
        <v>127</v>
      </c>
      <c r="E18" s="29" t="str">
        <f t="shared" si="2"/>
        <v>CArieno@emhcharter.org</v>
      </c>
      <c r="F18" s="125">
        <v>528</v>
      </c>
      <c r="G18" s="154">
        <v>7528</v>
      </c>
      <c r="H18" s="282"/>
      <c r="I18" s="162"/>
      <c r="J18" s="162"/>
      <c r="K18" s="162"/>
      <c r="L18" s="72"/>
      <c r="M18" s="72"/>
      <c r="N18" s="73" t="s">
        <v>190</v>
      </c>
      <c r="O18" s="163"/>
      <c r="P18" s="163"/>
      <c r="Q18" s="163">
        <v>1</v>
      </c>
      <c r="R18" s="204"/>
      <c r="S18" s="163"/>
      <c r="T18" s="163"/>
      <c r="U18" s="163"/>
      <c r="V18" s="163"/>
      <c r="W18" s="163"/>
      <c r="X18" s="163"/>
      <c r="Y18" s="163"/>
      <c r="Z18" s="182"/>
      <c r="AA18" s="163"/>
    </row>
    <row r="19" spans="1:27" ht="15.75" customHeight="1" x14ac:dyDescent="0.3">
      <c r="A19" s="114">
        <v>15</v>
      </c>
      <c r="B19" s="106" t="s">
        <v>554</v>
      </c>
      <c r="C19" s="29" t="s">
        <v>566</v>
      </c>
      <c r="D19" s="90" t="s">
        <v>127</v>
      </c>
      <c r="E19" s="29" t="str">
        <f t="shared" si="2"/>
        <v>ARaymond@emhcharter.org</v>
      </c>
      <c r="F19" s="125">
        <v>526</v>
      </c>
      <c r="G19" s="154">
        <v>7526</v>
      </c>
      <c r="H19" s="282"/>
      <c r="I19" s="162">
        <v>1</v>
      </c>
      <c r="J19" s="162"/>
      <c r="K19" s="162">
        <v>1</v>
      </c>
      <c r="L19" s="72"/>
      <c r="M19" s="72">
        <v>1</v>
      </c>
      <c r="N19" s="73" t="s">
        <v>9</v>
      </c>
      <c r="O19" s="163"/>
      <c r="P19" s="163">
        <v>1</v>
      </c>
      <c r="Q19" s="163"/>
      <c r="R19" s="204"/>
      <c r="S19" s="163"/>
      <c r="T19" s="163"/>
      <c r="U19" s="163"/>
      <c r="V19" s="163"/>
      <c r="W19" s="163"/>
      <c r="X19" s="163"/>
      <c r="Y19" s="163"/>
      <c r="Z19" s="182"/>
      <c r="AA19" s="163"/>
    </row>
    <row r="20" spans="1:27" ht="15.75" customHeight="1" x14ac:dyDescent="0.3">
      <c r="A20" s="114">
        <v>16</v>
      </c>
      <c r="B20" s="106" t="s">
        <v>555</v>
      </c>
      <c r="C20" s="90" t="s">
        <v>567</v>
      </c>
      <c r="D20" s="90" t="s">
        <v>128</v>
      </c>
      <c r="E20" s="29" t="str">
        <f t="shared" si="2"/>
        <v>MWalter@emhcharter.org</v>
      </c>
      <c r="F20" s="125">
        <v>522</v>
      </c>
      <c r="G20" s="154">
        <v>7522</v>
      </c>
      <c r="H20" s="282"/>
      <c r="I20" s="162">
        <v>1</v>
      </c>
      <c r="J20" s="162"/>
      <c r="K20" s="162"/>
      <c r="L20" s="72"/>
      <c r="M20" s="72">
        <v>1</v>
      </c>
      <c r="N20" s="73" t="s">
        <v>9</v>
      </c>
      <c r="O20" s="163"/>
      <c r="P20" s="163">
        <v>1</v>
      </c>
      <c r="Q20" s="163"/>
      <c r="R20" s="204"/>
      <c r="S20" s="163"/>
      <c r="T20" s="163"/>
      <c r="U20" s="163"/>
      <c r="V20" s="163"/>
      <c r="W20" s="163"/>
      <c r="X20" s="163"/>
      <c r="Y20" s="163"/>
      <c r="Z20" s="182"/>
      <c r="AA20" s="163"/>
    </row>
    <row r="21" spans="1:27" ht="15.75" customHeight="1" x14ac:dyDescent="0.3">
      <c r="A21" s="114">
        <v>17</v>
      </c>
      <c r="B21" s="106" t="s">
        <v>556</v>
      </c>
      <c r="C21" s="90" t="s">
        <v>568</v>
      </c>
      <c r="D21" s="90" t="s">
        <v>128</v>
      </c>
      <c r="E21" s="29" t="str">
        <f t="shared" si="2"/>
        <v>TMcDade@emhcharter.org</v>
      </c>
      <c r="F21" s="125">
        <v>528</v>
      </c>
      <c r="G21" s="154">
        <v>7528</v>
      </c>
      <c r="H21" s="282"/>
      <c r="I21" s="162">
        <v>1</v>
      </c>
      <c r="J21" s="162"/>
      <c r="K21" s="162">
        <v>1</v>
      </c>
      <c r="L21" s="72"/>
      <c r="M21" s="72">
        <v>1</v>
      </c>
      <c r="N21" s="73" t="s">
        <v>9</v>
      </c>
      <c r="O21" s="163"/>
      <c r="P21" s="163">
        <v>1</v>
      </c>
      <c r="Q21" s="163"/>
      <c r="R21" s="204"/>
      <c r="S21" s="163"/>
      <c r="T21" s="163"/>
      <c r="U21" s="163"/>
      <c r="V21" s="163"/>
      <c r="W21" s="163"/>
      <c r="X21" s="163"/>
      <c r="Y21" s="163"/>
      <c r="Z21" s="182"/>
      <c r="AA21" s="163"/>
    </row>
    <row r="22" spans="1:27" ht="15.75" customHeight="1" x14ac:dyDescent="0.3">
      <c r="A22" s="114">
        <v>18</v>
      </c>
      <c r="B22" s="97"/>
      <c r="C22" s="97"/>
      <c r="D22" s="29" t="s">
        <v>128</v>
      </c>
      <c r="E22" s="29" t="str">
        <f t="shared" si="2"/>
        <v>@emhcharter.org</v>
      </c>
      <c r="F22" s="125">
        <v>522</v>
      </c>
      <c r="G22" s="154">
        <v>7522</v>
      </c>
      <c r="H22" s="282"/>
      <c r="I22" s="162"/>
      <c r="J22" s="162"/>
      <c r="K22" s="162"/>
      <c r="L22" s="72"/>
      <c r="M22" s="72"/>
      <c r="N22" s="106"/>
      <c r="O22" s="163"/>
      <c r="P22" s="163"/>
      <c r="Q22" s="163"/>
      <c r="R22" s="204"/>
      <c r="S22" s="163"/>
      <c r="T22" s="163"/>
      <c r="U22" s="163"/>
      <c r="V22" s="163"/>
      <c r="W22" s="163"/>
      <c r="X22" s="163"/>
      <c r="Y22" s="163"/>
      <c r="Z22" s="182"/>
      <c r="AA22" s="163"/>
    </row>
    <row r="23" spans="1:27" ht="15.75" customHeight="1" x14ac:dyDescent="0.3">
      <c r="A23" s="114">
        <v>19</v>
      </c>
      <c r="B23" s="106" t="s">
        <v>557</v>
      </c>
      <c r="C23" s="29" t="s">
        <v>569</v>
      </c>
      <c r="D23" s="29" t="s">
        <v>130</v>
      </c>
      <c r="E23" s="29" t="str">
        <f t="shared" si="2"/>
        <v>SStoltzfus@emhcharter.org</v>
      </c>
      <c r="F23" s="125">
        <v>524</v>
      </c>
      <c r="G23" s="154">
        <v>7524</v>
      </c>
      <c r="H23" s="282"/>
      <c r="I23" s="162">
        <v>1</v>
      </c>
      <c r="J23" s="162"/>
      <c r="K23" s="162">
        <v>1</v>
      </c>
      <c r="L23" s="72"/>
      <c r="M23" s="72">
        <v>1</v>
      </c>
      <c r="N23" s="73" t="s">
        <v>9</v>
      </c>
      <c r="O23" s="163"/>
      <c r="P23" s="163">
        <v>1</v>
      </c>
      <c r="Q23" s="163"/>
      <c r="R23" s="204"/>
      <c r="S23" s="163"/>
      <c r="T23" s="163"/>
      <c r="U23" s="163"/>
      <c r="V23" s="163"/>
      <c r="W23" s="163"/>
      <c r="X23" s="163"/>
      <c r="Y23" s="163"/>
      <c r="Z23" s="182"/>
      <c r="AA23" s="163"/>
    </row>
    <row r="24" spans="1:27" ht="15.75" customHeight="1" x14ac:dyDescent="0.3">
      <c r="A24" s="114">
        <v>20</v>
      </c>
      <c r="B24" s="106" t="s">
        <v>543</v>
      </c>
      <c r="C24" s="90" t="s">
        <v>570</v>
      </c>
      <c r="D24" s="90" t="s">
        <v>131</v>
      </c>
      <c r="E24" s="29" t="str">
        <f t="shared" si="2"/>
        <v>MRockefeller@emhcharter.org</v>
      </c>
      <c r="F24" s="125">
        <v>502</v>
      </c>
      <c r="G24" s="154">
        <v>7502</v>
      </c>
      <c r="H24" s="282"/>
      <c r="I24" s="162">
        <v>1</v>
      </c>
      <c r="J24" s="162"/>
      <c r="K24" s="162">
        <v>1</v>
      </c>
      <c r="L24" s="72"/>
      <c r="M24" s="72">
        <v>1</v>
      </c>
      <c r="N24" s="73" t="s">
        <v>9</v>
      </c>
      <c r="O24" s="163"/>
      <c r="P24" s="163">
        <v>1</v>
      </c>
      <c r="Q24" s="163"/>
      <c r="R24" s="204"/>
      <c r="S24" s="163"/>
      <c r="T24" s="163"/>
      <c r="U24" s="163"/>
      <c r="V24" s="163"/>
      <c r="W24" s="163"/>
      <c r="X24" s="163"/>
      <c r="Y24" s="163"/>
      <c r="Z24" s="182"/>
      <c r="AA24" s="163"/>
    </row>
    <row r="25" spans="1:27" ht="15.75" customHeight="1" x14ac:dyDescent="0.3">
      <c r="A25" s="114">
        <v>21</v>
      </c>
      <c r="B25" s="106" t="s">
        <v>558</v>
      </c>
      <c r="C25" s="90" t="s">
        <v>571</v>
      </c>
      <c r="D25" s="90" t="s">
        <v>131</v>
      </c>
      <c r="E25" s="29" t="str">
        <f t="shared" si="2"/>
        <v>WYaeger@emhcharter.org</v>
      </c>
      <c r="F25" s="125">
        <v>504</v>
      </c>
      <c r="G25" s="154">
        <v>7504</v>
      </c>
      <c r="H25" s="282"/>
      <c r="I25" s="162">
        <v>1</v>
      </c>
      <c r="J25" s="162"/>
      <c r="K25" s="162">
        <v>1</v>
      </c>
      <c r="L25" s="72"/>
      <c r="M25" s="72">
        <v>1</v>
      </c>
      <c r="N25" s="73" t="s">
        <v>9</v>
      </c>
      <c r="O25" s="163"/>
      <c r="P25" s="163">
        <v>1</v>
      </c>
      <c r="Q25" s="163"/>
      <c r="R25" s="204"/>
      <c r="S25" s="163"/>
      <c r="T25" s="163"/>
      <c r="U25" s="163"/>
      <c r="V25" s="163"/>
      <c r="W25" s="163"/>
      <c r="X25" s="163"/>
      <c r="Y25" s="163"/>
      <c r="Z25" s="182"/>
      <c r="AA25" s="163"/>
    </row>
    <row r="26" spans="1:27" ht="15.75" customHeight="1" x14ac:dyDescent="0.3">
      <c r="A26" s="114">
        <v>22</v>
      </c>
      <c r="B26" s="106" t="s">
        <v>559</v>
      </c>
      <c r="C26" s="27" t="s">
        <v>368</v>
      </c>
      <c r="D26" s="90" t="s">
        <v>136</v>
      </c>
      <c r="E26" s="29" t="str">
        <f t="shared" si="2"/>
        <v>ATorres@emhcharter.org</v>
      </c>
      <c r="F26" s="125">
        <v>512</v>
      </c>
      <c r="G26" s="154">
        <v>7512</v>
      </c>
      <c r="H26" s="282"/>
      <c r="I26" s="162"/>
      <c r="J26" s="162"/>
      <c r="K26" s="162"/>
      <c r="L26" s="72"/>
      <c r="M26" s="72"/>
      <c r="N26" s="73" t="s">
        <v>9</v>
      </c>
      <c r="O26" s="163"/>
      <c r="P26" s="163">
        <v>1</v>
      </c>
      <c r="Q26" s="163"/>
      <c r="R26" s="204"/>
      <c r="S26" s="163"/>
      <c r="T26" s="163"/>
      <c r="U26" s="163"/>
      <c r="V26" s="163"/>
      <c r="W26" s="163"/>
      <c r="X26" s="163"/>
      <c r="Y26" s="163"/>
      <c r="Z26" s="182"/>
      <c r="AA26" s="163"/>
    </row>
    <row r="27" spans="1:27" ht="15.75" customHeight="1" x14ac:dyDescent="0.3">
      <c r="A27" s="114">
        <v>23</v>
      </c>
      <c r="B27" s="106" t="s">
        <v>504</v>
      </c>
      <c r="C27" s="29" t="s">
        <v>418</v>
      </c>
      <c r="D27" s="29" t="s">
        <v>136</v>
      </c>
      <c r="E27" s="29" t="str">
        <f t="shared" si="2"/>
        <v>NRodriguez@emhcharter.org</v>
      </c>
      <c r="F27" s="125">
        <v>520</v>
      </c>
      <c r="G27" s="154">
        <v>7520</v>
      </c>
      <c r="H27" s="282"/>
      <c r="I27" s="162">
        <v>1</v>
      </c>
      <c r="J27" s="162"/>
      <c r="K27" s="162">
        <v>1</v>
      </c>
      <c r="L27" s="72"/>
      <c r="M27" s="72">
        <v>1</v>
      </c>
      <c r="N27" s="73" t="s">
        <v>9</v>
      </c>
      <c r="O27" s="163"/>
      <c r="P27" s="163">
        <v>1</v>
      </c>
      <c r="Q27" s="163"/>
      <c r="R27" s="204"/>
      <c r="S27" s="163"/>
      <c r="T27" s="163"/>
      <c r="U27" s="163"/>
      <c r="V27" s="163"/>
      <c r="W27" s="163"/>
      <c r="X27" s="163"/>
      <c r="Y27" s="163"/>
      <c r="Z27" s="182"/>
      <c r="AA27" s="163"/>
    </row>
    <row r="28" spans="1:27" ht="15.75" customHeight="1" x14ac:dyDescent="0.3">
      <c r="A28" s="114">
        <v>24</v>
      </c>
      <c r="B28" s="106" t="s">
        <v>572</v>
      </c>
      <c r="C28" s="29" t="s">
        <v>573</v>
      </c>
      <c r="D28" s="29" t="s">
        <v>140</v>
      </c>
      <c r="E28" s="29" t="str">
        <f t="shared" si="2"/>
        <v>DPodewils@emhcharter.org</v>
      </c>
      <c r="F28" s="125">
        <v>518</v>
      </c>
      <c r="G28" s="154">
        <v>7518</v>
      </c>
      <c r="H28" s="282"/>
      <c r="I28" s="162">
        <v>1</v>
      </c>
      <c r="J28" s="162"/>
      <c r="K28" s="162">
        <v>1</v>
      </c>
      <c r="L28" s="72"/>
      <c r="M28" s="72">
        <v>1</v>
      </c>
      <c r="N28" s="73" t="s">
        <v>190</v>
      </c>
      <c r="O28" s="163"/>
      <c r="P28" s="163"/>
      <c r="Q28" s="163">
        <v>1</v>
      </c>
      <c r="R28" s="204"/>
      <c r="S28" s="163"/>
      <c r="T28" s="163"/>
      <c r="U28" s="163"/>
      <c r="V28" s="163"/>
      <c r="W28" s="163"/>
      <c r="X28" s="163"/>
      <c r="Y28" s="163"/>
      <c r="Z28" s="182"/>
      <c r="AA28" s="163"/>
    </row>
    <row r="29" spans="1:27" ht="15.75" customHeight="1" x14ac:dyDescent="0.3">
      <c r="A29" s="114">
        <v>25</v>
      </c>
      <c r="B29" s="106" t="s">
        <v>560</v>
      </c>
      <c r="C29" s="40" t="s">
        <v>574</v>
      </c>
      <c r="D29" s="29" t="s">
        <v>143</v>
      </c>
      <c r="E29" s="29" t="str">
        <f t="shared" si="2"/>
        <v>SRoberts@emhcharter.org</v>
      </c>
      <c r="F29" s="125">
        <v>512</v>
      </c>
      <c r="G29" s="154">
        <v>7516</v>
      </c>
      <c r="H29" s="282"/>
      <c r="I29" s="162">
        <v>1</v>
      </c>
      <c r="J29" s="162"/>
      <c r="K29" s="162">
        <v>1</v>
      </c>
      <c r="L29" s="72"/>
      <c r="M29" s="72">
        <v>1</v>
      </c>
      <c r="N29" s="73" t="s">
        <v>9</v>
      </c>
      <c r="O29" s="163"/>
      <c r="P29" s="163">
        <v>1</v>
      </c>
      <c r="Q29" s="163"/>
      <c r="R29" s="204"/>
      <c r="S29" s="163"/>
      <c r="T29" s="163"/>
      <c r="U29" s="163"/>
      <c r="V29" s="163"/>
      <c r="W29" s="163"/>
      <c r="X29" s="163"/>
      <c r="Y29" s="163"/>
      <c r="Z29" s="182"/>
      <c r="AA29" s="163"/>
    </row>
    <row r="30" spans="1:27" ht="15.75" customHeight="1" x14ac:dyDescent="0.3">
      <c r="A30" s="114">
        <v>26</v>
      </c>
      <c r="B30" s="97"/>
      <c r="C30" s="97"/>
      <c r="D30" s="29" t="s">
        <v>147</v>
      </c>
      <c r="E30" s="29" t="str">
        <f t="shared" si="2"/>
        <v>@emhcharter.org</v>
      </c>
      <c r="F30" s="125">
        <v>517</v>
      </c>
      <c r="G30" s="154">
        <v>7517</v>
      </c>
      <c r="H30" s="282"/>
      <c r="I30" s="162">
        <v>1</v>
      </c>
      <c r="J30" s="162"/>
      <c r="K30" s="162"/>
      <c r="L30" s="72"/>
      <c r="M30" s="72">
        <v>1</v>
      </c>
      <c r="N30" s="73" t="s">
        <v>190</v>
      </c>
      <c r="O30" s="163"/>
      <c r="P30" s="163"/>
      <c r="Q30" s="163">
        <v>1</v>
      </c>
      <c r="R30" s="204"/>
      <c r="S30" s="163"/>
      <c r="T30" s="163"/>
      <c r="U30" s="163"/>
      <c r="V30" s="163"/>
      <c r="W30" s="163"/>
      <c r="X30" s="163"/>
      <c r="Y30" s="163"/>
      <c r="Z30" s="182"/>
      <c r="AA30" s="163"/>
    </row>
    <row r="31" spans="1:27" ht="15.75" customHeight="1" x14ac:dyDescent="0.3">
      <c r="A31" s="114">
        <v>27</v>
      </c>
      <c r="B31" s="106" t="s">
        <v>282</v>
      </c>
      <c r="C31" s="40" t="s">
        <v>575</v>
      </c>
      <c r="D31" s="29" t="s">
        <v>70</v>
      </c>
      <c r="E31" s="29" t="str">
        <f t="shared" si="2"/>
        <v>JMcFadden@emhcharter.org</v>
      </c>
      <c r="F31" s="125">
        <v>514</v>
      </c>
      <c r="G31" s="154">
        <v>7514</v>
      </c>
      <c r="H31" s="282"/>
      <c r="I31" s="162">
        <v>1</v>
      </c>
      <c r="J31" s="162"/>
      <c r="K31" s="162"/>
      <c r="L31" s="72"/>
      <c r="M31" s="72">
        <v>1</v>
      </c>
      <c r="N31" s="73" t="s">
        <v>190</v>
      </c>
      <c r="O31" s="163"/>
      <c r="P31" s="163"/>
      <c r="Q31" s="163">
        <v>1</v>
      </c>
      <c r="R31" s="204"/>
      <c r="S31" s="163"/>
      <c r="T31" s="163"/>
      <c r="U31" s="163"/>
      <c r="V31" s="163"/>
      <c r="W31" s="163"/>
      <c r="X31" s="163"/>
      <c r="Y31" s="163"/>
      <c r="Z31" s="182"/>
      <c r="AA31" s="163"/>
    </row>
    <row r="32" spans="1:27" s="70" customFormat="1" ht="15.75" customHeight="1" x14ac:dyDescent="0.3">
      <c r="A32" s="114">
        <v>28</v>
      </c>
      <c r="B32" s="106" t="s">
        <v>561</v>
      </c>
      <c r="C32" s="40" t="s">
        <v>576</v>
      </c>
      <c r="D32" s="29" t="s">
        <v>216</v>
      </c>
      <c r="E32" s="29" t="str">
        <f t="shared" si="2"/>
        <v>BPietrzykowski@emhcharter.org</v>
      </c>
      <c r="F32" s="116">
        <v>528</v>
      </c>
      <c r="G32" s="161">
        <v>7528</v>
      </c>
      <c r="H32" s="279"/>
      <c r="I32" s="162"/>
      <c r="J32" s="162"/>
      <c r="K32" s="162"/>
      <c r="L32" s="72"/>
      <c r="M32" s="72"/>
      <c r="N32" s="73" t="s">
        <v>9</v>
      </c>
      <c r="O32" s="163"/>
      <c r="P32" s="163">
        <v>1</v>
      </c>
      <c r="Q32" s="163"/>
      <c r="R32" s="204"/>
      <c r="S32" s="163"/>
      <c r="T32" s="163"/>
      <c r="U32" s="163"/>
      <c r="V32" s="163"/>
      <c r="W32" s="163"/>
      <c r="X32" s="163"/>
      <c r="Y32" s="163"/>
      <c r="Z32" s="182"/>
      <c r="AA32" s="163"/>
    </row>
    <row r="33" spans="1:28" s="70" customFormat="1" ht="15.75" customHeight="1" x14ac:dyDescent="0.3">
      <c r="A33" s="114">
        <v>29</v>
      </c>
      <c r="B33" s="106" t="s">
        <v>562</v>
      </c>
      <c r="C33" s="40" t="s">
        <v>412</v>
      </c>
      <c r="D33" s="29" t="s">
        <v>216</v>
      </c>
      <c r="E33" s="29" t="str">
        <f t="shared" si="2"/>
        <v>OPerez@emhcharter.org</v>
      </c>
      <c r="F33" s="116">
        <v>512</v>
      </c>
      <c r="G33" s="161">
        <v>7512</v>
      </c>
      <c r="H33" s="279"/>
      <c r="I33" s="162"/>
      <c r="J33" s="162"/>
      <c r="K33" s="162"/>
      <c r="L33" s="72"/>
      <c r="M33" s="72"/>
      <c r="N33" s="73"/>
      <c r="O33" s="163"/>
      <c r="P33" s="163"/>
      <c r="Q33" s="163"/>
      <c r="R33" s="204"/>
      <c r="S33" s="163"/>
      <c r="T33" s="163"/>
      <c r="U33" s="163"/>
      <c r="V33" s="163"/>
      <c r="W33" s="163"/>
      <c r="X33" s="163"/>
      <c r="Y33" s="163"/>
      <c r="Z33" s="182"/>
      <c r="AA33" s="163"/>
    </row>
    <row r="34" spans="1:28" ht="15.75" customHeight="1" x14ac:dyDescent="0.3">
      <c r="A34" s="371" t="s">
        <v>71</v>
      </c>
      <c r="B34" s="372"/>
      <c r="C34" s="372"/>
      <c r="D34" s="372"/>
      <c r="E34" s="373"/>
      <c r="F34" s="363"/>
      <c r="G34" s="363"/>
      <c r="H34" s="157"/>
      <c r="I34" s="215"/>
      <c r="J34" s="67"/>
      <c r="K34" s="213"/>
      <c r="L34" s="67"/>
      <c r="M34" s="67"/>
      <c r="N34" s="193" t="s">
        <v>627</v>
      </c>
      <c r="O34" s="217"/>
      <c r="P34" s="163"/>
      <c r="Q34" s="163"/>
      <c r="R34" s="204"/>
      <c r="S34" s="163"/>
      <c r="T34" s="163"/>
      <c r="U34" s="163"/>
      <c r="V34" s="163"/>
      <c r="W34" s="163"/>
      <c r="X34" s="163"/>
      <c r="Y34" s="163"/>
      <c r="Z34" s="182"/>
      <c r="AA34" s="163"/>
    </row>
    <row r="35" spans="1:28" ht="15.75" customHeight="1" x14ac:dyDescent="0.3">
      <c r="A35" s="114">
        <v>30</v>
      </c>
      <c r="B35" s="106" t="s">
        <v>577</v>
      </c>
      <c r="C35" s="41" t="s">
        <v>578</v>
      </c>
      <c r="D35" s="117" t="s">
        <v>149</v>
      </c>
      <c r="E35" s="41" t="str">
        <f>CONCATENATE(LEFT(B35),RIGHT(C35,4),"@emhcharter.org")</f>
        <v>DCook@emhcharter.org</v>
      </c>
      <c r="F35" s="125">
        <v>506</v>
      </c>
      <c r="G35" s="154">
        <v>7506</v>
      </c>
      <c r="H35" s="282"/>
      <c r="I35" s="162"/>
      <c r="J35" s="162"/>
      <c r="K35" s="162"/>
      <c r="L35" s="72"/>
      <c r="M35" s="72"/>
      <c r="N35" s="73" t="s">
        <v>190</v>
      </c>
      <c r="O35" s="163"/>
      <c r="P35" s="163"/>
      <c r="Q35" s="163">
        <v>1</v>
      </c>
      <c r="R35" s="204"/>
      <c r="S35" s="163"/>
      <c r="T35" s="163"/>
      <c r="U35" s="163"/>
      <c r="V35" s="163"/>
      <c r="W35" s="163"/>
      <c r="X35" s="163"/>
      <c r="Y35" s="163"/>
      <c r="Z35" s="182"/>
      <c r="AA35" s="163"/>
    </row>
    <row r="36" spans="1:28" ht="15.75" customHeight="1" x14ac:dyDescent="0.3">
      <c r="A36" s="371" t="s">
        <v>77</v>
      </c>
      <c r="B36" s="372"/>
      <c r="C36" s="372"/>
      <c r="D36" s="372"/>
      <c r="E36" s="373"/>
      <c r="F36" s="363"/>
      <c r="G36" s="363"/>
      <c r="H36" s="157"/>
      <c r="I36" s="67"/>
      <c r="J36" s="67"/>
      <c r="K36" s="213"/>
      <c r="L36" s="67"/>
      <c r="M36" s="67"/>
      <c r="N36" s="193" t="s">
        <v>77</v>
      </c>
      <c r="O36" s="217"/>
      <c r="P36" s="163"/>
      <c r="Q36" s="163"/>
      <c r="R36" s="204"/>
      <c r="S36" s="163"/>
      <c r="T36" s="163"/>
      <c r="U36" s="163"/>
      <c r="V36" s="163"/>
      <c r="W36" s="163"/>
      <c r="X36" s="163"/>
      <c r="Y36" s="163"/>
      <c r="Z36" s="182"/>
      <c r="AA36" s="163"/>
    </row>
    <row r="37" spans="1:28" ht="15.75" customHeight="1" x14ac:dyDescent="0.3">
      <c r="A37" s="114">
        <v>31</v>
      </c>
      <c r="B37" s="106" t="s">
        <v>543</v>
      </c>
      <c r="C37" s="41" t="s">
        <v>579</v>
      </c>
      <c r="D37" s="41" t="s">
        <v>79</v>
      </c>
      <c r="E37" s="41" t="str">
        <f>CONCATENATE(LEFT(B37,1),C37,"@emhcharter.org")</f>
        <v>MNormandin@emhcharter.org</v>
      </c>
      <c r="F37" s="125">
        <v>520</v>
      </c>
      <c r="G37" s="154">
        <v>7520</v>
      </c>
      <c r="H37" s="282"/>
      <c r="I37" s="162"/>
      <c r="J37" s="162"/>
      <c r="K37" s="162">
        <v>1</v>
      </c>
      <c r="L37" s="72"/>
      <c r="M37" s="72"/>
      <c r="N37" s="73" t="s">
        <v>9</v>
      </c>
      <c r="O37" s="163"/>
      <c r="P37" s="163">
        <v>1</v>
      </c>
      <c r="Q37" s="163"/>
      <c r="R37" s="204"/>
      <c r="S37" s="163"/>
      <c r="T37" s="163"/>
      <c r="U37" s="163"/>
      <c r="V37" s="163"/>
      <c r="W37" s="163"/>
      <c r="X37" s="163"/>
      <c r="Y37" s="163"/>
      <c r="Z37" s="182"/>
      <c r="AA37" s="163"/>
    </row>
    <row r="38" spans="1:28" ht="15.75" customHeight="1" x14ac:dyDescent="0.3">
      <c r="A38" s="114">
        <v>32</v>
      </c>
      <c r="B38" s="106" t="s">
        <v>580</v>
      </c>
      <c r="C38" s="33" t="s">
        <v>581</v>
      </c>
      <c r="D38" s="41" t="s">
        <v>79</v>
      </c>
      <c r="E38" s="41" t="str">
        <f>CONCATENATE(LEFT(B38,1),C38,"@emhcharter.org")</f>
        <v>BCastaneda@emhcharter.org</v>
      </c>
      <c r="F38" s="125">
        <v>512</v>
      </c>
      <c r="G38" s="154">
        <v>7512</v>
      </c>
      <c r="H38" s="282"/>
      <c r="I38" s="162">
        <v>1</v>
      </c>
      <c r="J38" s="162"/>
      <c r="K38" s="162"/>
      <c r="L38" s="163" t="s">
        <v>94</v>
      </c>
      <c r="M38" s="163">
        <v>1</v>
      </c>
      <c r="N38" s="73" t="s">
        <v>9</v>
      </c>
      <c r="O38" s="163"/>
      <c r="P38" s="163">
        <v>1</v>
      </c>
      <c r="Q38" s="163"/>
      <c r="R38" s="204"/>
      <c r="S38" s="163"/>
      <c r="T38" s="163"/>
      <c r="U38" s="163"/>
      <c r="V38" s="163"/>
      <c r="W38" s="163"/>
      <c r="X38" s="163"/>
      <c r="Y38" s="163"/>
      <c r="Z38" s="163"/>
      <c r="AA38" s="163"/>
      <c r="AB38" s="6"/>
    </row>
    <row r="39" spans="1:28" ht="15.75" customHeight="1" x14ac:dyDescent="0.3">
      <c r="A39" s="371" t="s">
        <v>80</v>
      </c>
      <c r="B39" s="372"/>
      <c r="C39" s="372"/>
      <c r="D39" s="372"/>
      <c r="E39" s="373"/>
      <c r="F39" s="363"/>
      <c r="G39" s="363"/>
      <c r="H39" s="157"/>
      <c r="I39" s="67"/>
      <c r="J39" s="67"/>
      <c r="K39" s="213"/>
      <c r="L39" s="67"/>
      <c r="M39" s="67"/>
      <c r="N39" s="193" t="s">
        <v>80</v>
      </c>
      <c r="O39" s="217"/>
      <c r="P39" s="163"/>
      <c r="Q39" s="163"/>
      <c r="R39" s="204"/>
      <c r="S39" s="163"/>
      <c r="T39" s="163"/>
      <c r="U39" s="163"/>
      <c r="V39" s="163"/>
      <c r="W39" s="163"/>
      <c r="X39" s="163"/>
      <c r="Y39" s="163"/>
      <c r="Z39" s="182"/>
      <c r="AA39" s="163"/>
    </row>
    <row r="40" spans="1:28" ht="15.75" customHeight="1" x14ac:dyDescent="0.3">
      <c r="A40" s="114">
        <v>33</v>
      </c>
      <c r="B40" s="106" t="s">
        <v>582</v>
      </c>
      <c r="C40" s="29" t="s">
        <v>585</v>
      </c>
      <c r="D40" s="29" t="s">
        <v>152</v>
      </c>
      <c r="E40" s="29" t="str">
        <f>CONCATENATE(LEFT(B40,1),C40,"@emhcharter.org")</f>
        <v>DMustafa@emhcharter.org</v>
      </c>
      <c r="F40" s="125">
        <v>516</v>
      </c>
      <c r="G40" s="154">
        <v>7516</v>
      </c>
      <c r="H40" s="282"/>
      <c r="I40" s="162"/>
      <c r="J40" s="162">
        <v>1</v>
      </c>
      <c r="K40" s="162"/>
      <c r="L40" s="72"/>
      <c r="M40" s="72">
        <v>1</v>
      </c>
      <c r="N40" s="73" t="s">
        <v>190</v>
      </c>
      <c r="O40" s="163"/>
      <c r="P40" s="163"/>
      <c r="Q40" s="163">
        <v>1</v>
      </c>
      <c r="R40" s="204"/>
      <c r="S40" s="163"/>
      <c r="T40" s="163"/>
      <c r="U40" s="163"/>
      <c r="V40" s="163"/>
      <c r="W40" s="163"/>
      <c r="X40" s="163"/>
      <c r="Y40" s="163"/>
      <c r="Z40" s="182"/>
      <c r="AA40" s="163"/>
    </row>
    <row r="41" spans="1:28" s="92" customFormat="1" ht="15.75" customHeight="1" x14ac:dyDescent="0.3">
      <c r="A41" s="114">
        <v>34</v>
      </c>
      <c r="B41" s="106" t="s">
        <v>282</v>
      </c>
      <c r="C41" s="28" t="s">
        <v>528</v>
      </c>
      <c r="D41" s="90" t="s">
        <v>256</v>
      </c>
      <c r="E41" s="29" t="str">
        <f t="shared" ref="E41:E43" si="3">CONCATENATE(LEFT(B41,1),C41,"@emhcharter.org")</f>
        <v>JCarroll@emhcharter.org</v>
      </c>
      <c r="F41" s="116">
        <v>519</v>
      </c>
      <c r="G41" s="161">
        <v>7519</v>
      </c>
      <c r="H41" s="282"/>
      <c r="I41" s="162"/>
      <c r="J41" s="162"/>
      <c r="K41" s="162"/>
      <c r="L41" s="72"/>
      <c r="M41" s="72"/>
      <c r="N41" s="73"/>
      <c r="O41" s="163"/>
      <c r="P41" s="163"/>
      <c r="Q41" s="163"/>
      <c r="R41" s="204"/>
      <c r="S41" s="163"/>
      <c r="T41" s="163"/>
      <c r="U41" s="163"/>
      <c r="V41" s="163"/>
      <c r="W41" s="163"/>
      <c r="X41" s="163"/>
      <c r="Y41" s="163"/>
      <c r="Z41" s="182"/>
      <c r="AA41" s="163"/>
    </row>
    <row r="42" spans="1:28" ht="15.75" customHeight="1" x14ac:dyDescent="0.3">
      <c r="A42" s="114">
        <v>35</v>
      </c>
      <c r="B42" s="106" t="s">
        <v>583</v>
      </c>
      <c r="C42" s="90" t="s">
        <v>586</v>
      </c>
      <c r="D42" s="90" t="s">
        <v>155</v>
      </c>
      <c r="E42" s="29" t="str">
        <f t="shared" si="3"/>
        <v>BGirsch@emhcharter.org</v>
      </c>
      <c r="F42" s="125">
        <v>530</v>
      </c>
      <c r="G42" s="154">
        <v>7530</v>
      </c>
      <c r="H42" s="282"/>
      <c r="I42" s="162">
        <v>1</v>
      </c>
      <c r="J42" s="162"/>
      <c r="K42" s="162"/>
      <c r="L42" s="72"/>
      <c r="M42" s="72">
        <v>1</v>
      </c>
      <c r="N42" s="73" t="s">
        <v>190</v>
      </c>
      <c r="O42" s="163"/>
      <c r="P42" s="163"/>
      <c r="Q42" s="163">
        <v>1</v>
      </c>
      <c r="R42" s="204"/>
      <c r="S42" s="163"/>
      <c r="T42" s="163"/>
      <c r="U42" s="163"/>
      <c r="V42" s="163"/>
      <c r="W42" s="163"/>
      <c r="X42" s="163"/>
      <c r="Y42" s="163"/>
      <c r="Z42" s="182"/>
      <c r="AA42" s="163"/>
    </row>
    <row r="43" spans="1:28" ht="15.75" customHeight="1" x14ac:dyDescent="0.3">
      <c r="A43" s="114">
        <v>36</v>
      </c>
      <c r="B43" s="106" t="s">
        <v>584</v>
      </c>
      <c r="C43" s="40" t="s">
        <v>587</v>
      </c>
      <c r="D43" s="90" t="s">
        <v>191</v>
      </c>
      <c r="E43" s="29" t="str">
        <f t="shared" si="3"/>
        <v>BTapper@emhcharter.org</v>
      </c>
      <c r="F43" s="125">
        <v>519</v>
      </c>
      <c r="G43" s="154">
        <v>7519</v>
      </c>
      <c r="H43" s="282"/>
      <c r="I43" s="162">
        <v>1</v>
      </c>
      <c r="J43" s="162"/>
      <c r="K43" s="162"/>
      <c r="L43" s="72"/>
      <c r="M43" s="72">
        <v>1</v>
      </c>
      <c r="N43" s="73" t="s">
        <v>9</v>
      </c>
      <c r="O43" s="163"/>
      <c r="P43" s="163">
        <v>1</v>
      </c>
      <c r="Q43" s="163"/>
      <c r="R43" s="204"/>
      <c r="S43" s="163"/>
      <c r="T43" s="163"/>
      <c r="U43" s="163"/>
      <c r="V43" s="163"/>
      <c r="W43" s="163"/>
      <c r="X43" s="163"/>
      <c r="Y43" s="163"/>
      <c r="Z43" s="182"/>
      <c r="AA43" s="163"/>
    </row>
    <row r="44" spans="1:28" ht="15.75" customHeight="1" x14ac:dyDescent="0.3">
      <c r="A44" s="371" t="s">
        <v>85</v>
      </c>
      <c r="B44" s="372"/>
      <c r="C44" s="372"/>
      <c r="D44" s="372"/>
      <c r="E44" s="373"/>
      <c r="F44" s="363"/>
      <c r="G44" s="363"/>
      <c r="H44" s="157"/>
      <c r="I44" s="67"/>
      <c r="J44" s="67"/>
      <c r="K44" s="213"/>
      <c r="L44" s="67"/>
      <c r="M44" s="67"/>
      <c r="N44" s="193" t="s">
        <v>85</v>
      </c>
      <c r="O44" s="217"/>
      <c r="P44" s="163"/>
      <c r="Q44" s="163"/>
      <c r="R44" s="204"/>
      <c r="S44" s="163"/>
      <c r="T44" s="163"/>
      <c r="U44" s="163"/>
      <c r="V44" s="163"/>
      <c r="W44" s="163"/>
      <c r="X44" s="163"/>
      <c r="Y44" s="163"/>
      <c r="Z44" s="182"/>
      <c r="AA44" s="163"/>
    </row>
    <row r="45" spans="1:28" ht="15.75" customHeight="1" x14ac:dyDescent="0.3">
      <c r="A45" s="114">
        <v>37</v>
      </c>
      <c r="B45" s="106" t="s">
        <v>588</v>
      </c>
      <c r="C45" s="41" t="s">
        <v>485</v>
      </c>
      <c r="D45" s="41" t="s">
        <v>88</v>
      </c>
      <c r="E45" s="41" t="str">
        <f>CONCATENATE(LEFT(B45,1),C45,"@emhcharter.org")</f>
        <v>MMartinez@emhcharter.org</v>
      </c>
      <c r="F45" s="125"/>
      <c r="G45" s="154"/>
      <c r="H45" s="282"/>
      <c r="I45" s="162"/>
      <c r="J45" s="162"/>
      <c r="K45" s="162"/>
      <c r="L45" s="72"/>
      <c r="M45" s="72"/>
      <c r="N45" s="106" t="s">
        <v>106</v>
      </c>
      <c r="O45" s="163"/>
      <c r="P45" s="163"/>
      <c r="Q45" s="163"/>
      <c r="R45" s="204"/>
      <c r="S45" s="163"/>
      <c r="T45" s="163"/>
      <c r="U45" s="163"/>
      <c r="V45" s="163"/>
      <c r="W45" s="163"/>
      <c r="X45" s="163"/>
      <c r="Y45" s="163"/>
      <c r="Z45" s="182"/>
      <c r="AA45" s="163"/>
      <c r="AB45" s="18"/>
    </row>
    <row r="46" spans="1:28" ht="15.75" customHeight="1" x14ac:dyDescent="0.3">
      <c r="A46" s="114">
        <v>38</v>
      </c>
      <c r="B46" s="106" t="s">
        <v>466</v>
      </c>
      <c r="C46" s="41" t="s">
        <v>472</v>
      </c>
      <c r="D46" s="41" t="s">
        <v>85</v>
      </c>
      <c r="E46" s="41" t="str">
        <f>CONCATENATE(LEFT(B46,1),C46,"@emhcharter.org")</f>
        <v>MMade@emhcharter.org</v>
      </c>
      <c r="F46" s="125"/>
      <c r="G46" s="154"/>
      <c r="H46" s="282"/>
      <c r="I46" s="162"/>
      <c r="J46" s="162"/>
      <c r="K46" s="162"/>
      <c r="L46" s="72"/>
      <c r="M46" s="72"/>
      <c r="N46" s="106" t="s">
        <v>106</v>
      </c>
      <c r="O46" s="163"/>
      <c r="P46" s="163"/>
      <c r="Q46" s="163"/>
      <c r="R46" s="204"/>
      <c r="S46" s="163"/>
      <c r="T46" s="163"/>
      <c r="U46" s="163"/>
      <c r="V46" s="163"/>
      <c r="W46" s="163"/>
      <c r="X46" s="163"/>
      <c r="Y46" s="163"/>
      <c r="Z46" s="182"/>
      <c r="AA46" s="163"/>
      <c r="AB46" s="18"/>
    </row>
    <row r="47" spans="1:28" ht="15.75" customHeight="1" x14ac:dyDescent="0.3">
      <c r="A47" s="371" t="s">
        <v>158</v>
      </c>
      <c r="B47" s="372"/>
      <c r="C47" s="372"/>
      <c r="D47" s="372"/>
      <c r="E47" s="373"/>
      <c r="F47" s="363"/>
      <c r="G47" s="363"/>
      <c r="H47" s="157"/>
      <c r="I47" s="67"/>
      <c r="J47" s="67"/>
      <c r="K47" s="213"/>
      <c r="L47" s="67"/>
      <c r="M47" s="67"/>
      <c r="N47" s="193" t="s">
        <v>158</v>
      </c>
      <c r="O47" s="217"/>
      <c r="P47" s="163"/>
      <c r="Q47" s="163"/>
      <c r="R47" s="204"/>
      <c r="S47" s="163"/>
      <c r="T47" s="163"/>
      <c r="U47" s="163"/>
      <c r="V47" s="163"/>
      <c r="W47" s="163"/>
      <c r="X47" s="163"/>
      <c r="Y47" s="163"/>
      <c r="Z47" s="182"/>
      <c r="AA47" s="163"/>
      <c r="AB47" s="18"/>
    </row>
    <row r="48" spans="1:28" ht="14.7" customHeight="1" x14ac:dyDescent="0.3">
      <c r="A48" s="114">
        <v>39</v>
      </c>
      <c r="B48" s="106" t="s">
        <v>359</v>
      </c>
      <c r="C48" s="29" t="s">
        <v>454</v>
      </c>
      <c r="D48" s="41" t="s">
        <v>257</v>
      </c>
      <c r="E48" s="41" t="str">
        <f>CONCATENATE(LEFT(B48,1),C48,"@emhcharter.org")</f>
        <v>LRivera@emhcharter.org</v>
      </c>
      <c r="F48" s="125">
        <v>534</v>
      </c>
      <c r="G48" s="154">
        <v>7534</v>
      </c>
      <c r="H48" s="282"/>
      <c r="I48" s="162">
        <v>1</v>
      </c>
      <c r="J48" s="162"/>
      <c r="K48" s="162"/>
      <c r="L48" s="72"/>
      <c r="M48" s="163"/>
      <c r="N48" s="214" t="s">
        <v>160</v>
      </c>
      <c r="O48" s="163"/>
      <c r="P48" s="163"/>
      <c r="Q48" s="163"/>
      <c r="R48" s="204"/>
      <c r="S48" s="163"/>
      <c r="T48" s="163"/>
      <c r="U48" s="163"/>
      <c r="V48" s="163"/>
      <c r="W48" s="163">
        <v>1</v>
      </c>
      <c r="X48" s="163"/>
      <c r="Y48" s="163"/>
      <c r="Z48" s="182"/>
      <c r="AA48" s="163"/>
    </row>
    <row r="49" spans="1:28" ht="15.75" customHeight="1" x14ac:dyDescent="0.3">
      <c r="A49" s="371" t="s">
        <v>161</v>
      </c>
      <c r="B49" s="372"/>
      <c r="C49" s="372"/>
      <c r="D49" s="372"/>
      <c r="E49" s="373"/>
      <c r="F49" s="363"/>
      <c r="G49" s="363"/>
      <c r="H49" s="157"/>
      <c r="I49" s="67"/>
      <c r="J49" s="67"/>
      <c r="K49" s="213"/>
      <c r="L49" s="67"/>
      <c r="M49" s="67"/>
      <c r="N49" s="193" t="s">
        <v>161</v>
      </c>
      <c r="O49" s="217"/>
      <c r="P49" s="163"/>
      <c r="Q49" s="163"/>
      <c r="R49" s="204"/>
      <c r="S49" s="163"/>
      <c r="T49" s="163"/>
      <c r="U49" s="163"/>
      <c r="V49" s="163"/>
      <c r="W49" s="163"/>
      <c r="X49" s="163"/>
      <c r="Y49" s="163"/>
      <c r="Z49" s="182"/>
      <c r="AA49" s="163"/>
      <c r="AB49" s="18"/>
    </row>
    <row r="50" spans="1:28" s="48" customFormat="1" ht="15.75" customHeight="1" x14ac:dyDescent="0.3">
      <c r="A50" s="114">
        <v>40</v>
      </c>
      <c r="B50" s="120"/>
      <c r="C50" s="41" t="s">
        <v>161</v>
      </c>
      <c r="D50" s="41" t="s">
        <v>161</v>
      </c>
      <c r="E50" s="41"/>
      <c r="F50" s="37">
        <v>532</v>
      </c>
      <c r="G50" s="36">
        <v>7532</v>
      </c>
      <c r="H50" s="282"/>
      <c r="I50" s="162">
        <v>1</v>
      </c>
      <c r="J50" s="162"/>
      <c r="K50" s="162"/>
      <c r="L50" s="72"/>
      <c r="M50" s="72"/>
      <c r="N50" s="106" t="s">
        <v>106</v>
      </c>
      <c r="O50" s="163"/>
      <c r="P50" s="163"/>
      <c r="Q50" s="163"/>
      <c r="R50" s="204"/>
      <c r="S50" s="163"/>
      <c r="T50" s="163"/>
      <c r="U50" s="163"/>
      <c r="V50" s="163"/>
      <c r="W50" s="163"/>
      <c r="X50" s="163"/>
      <c r="Y50" s="163"/>
      <c r="Z50" s="182"/>
      <c r="AA50" s="163"/>
      <c r="AB50" s="75"/>
    </row>
    <row r="51" spans="1:28" s="48" customFormat="1" ht="15.75" customHeight="1" x14ac:dyDescent="0.3">
      <c r="A51" s="76">
        <v>41</v>
      </c>
      <c r="B51" s="211"/>
      <c r="C51" s="105" t="s">
        <v>258</v>
      </c>
      <c r="D51" s="105" t="s">
        <v>259</v>
      </c>
      <c r="E51" s="105"/>
      <c r="F51" s="155">
        <v>538</v>
      </c>
      <c r="G51" s="174">
        <v>7538</v>
      </c>
      <c r="H51" s="174"/>
      <c r="I51" s="162">
        <v>1</v>
      </c>
      <c r="J51" s="162"/>
      <c r="K51" s="162"/>
      <c r="L51" s="72"/>
      <c r="M51" s="72"/>
      <c r="N51" s="106"/>
      <c r="O51" s="163"/>
      <c r="P51" s="163"/>
      <c r="Q51" s="163"/>
      <c r="R51" s="204"/>
      <c r="S51" s="163"/>
      <c r="T51" s="163"/>
      <c r="U51" s="163"/>
      <c r="V51" s="163"/>
      <c r="W51" s="163"/>
      <c r="X51" s="163"/>
      <c r="Y51" s="163"/>
      <c r="Z51" s="182"/>
      <c r="AA51" s="163"/>
      <c r="AB51" s="75"/>
    </row>
    <row r="52" spans="1:28" s="252" customFormat="1" ht="18" x14ac:dyDescent="0.35">
      <c r="A52" s="392" t="s">
        <v>220</v>
      </c>
      <c r="B52" s="392"/>
      <c r="C52" s="392"/>
      <c r="D52" s="392"/>
      <c r="E52" s="392"/>
      <c r="F52" s="253"/>
      <c r="G52" s="254"/>
      <c r="H52" s="254"/>
      <c r="I52" s="230">
        <f>SUM(I3:I51)</f>
        <v>30</v>
      </c>
      <c r="J52" s="230">
        <f>SUM(J3:J51)</f>
        <v>1</v>
      </c>
      <c r="K52" s="230"/>
      <c r="L52" s="230">
        <f>SUM(L3:L51)</f>
        <v>0</v>
      </c>
      <c r="M52" s="230">
        <f>SUM(M3:M51)</f>
        <v>17</v>
      </c>
      <c r="N52" s="230" t="s">
        <v>55</v>
      </c>
      <c r="O52" s="230"/>
      <c r="P52" s="230">
        <f t="shared" ref="P52:Z52" si="4">SUM(P3:P50)</f>
        <v>22</v>
      </c>
      <c r="Q52" s="230">
        <f t="shared" si="4"/>
        <v>8</v>
      </c>
      <c r="R52" s="247">
        <f t="shared" si="4"/>
        <v>0</v>
      </c>
      <c r="S52" s="230">
        <f t="shared" si="4"/>
        <v>0</v>
      </c>
      <c r="T52" s="230">
        <f t="shared" si="4"/>
        <v>0</v>
      </c>
      <c r="U52" s="230">
        <f t="shared" si="4"/>
        <v>0</v>
      </c>
      <c r="V52" s="230">
        <f t="shared" si="4"/>
        <v>0</v>
      </c>
      <c r="W52" s="230">
        <f t="shared" si="4"/>
        <v>1</v>
      </c>
      <c r="X52" s="230">
        <f t="shared" si="4"/>
        <v>0</v>
      </c>
      <c r="Y52" s="230">
        <f t="shared" si="4"/>
        <v>0</v>
      </c>
      <c r="Z52" s="230">
        <f t="shared" si="4"/>
        <v>0</v>
      </c>
      <c r="AA52" s="230">
        <f>SUM(AA2:AA50)</f>
        <v>1</v>
      </c>
    </row>
    <row r="53" spans="1:28" s="48" customFormat="1" ht="17.7" customHeight="1" x14ac:dyDescent="0.3">
      <c r="A53" s="158">
        <f>41-13</f>
        <v>28</v>
      </c>
      <c r="B53" s="212" t="s">
        <v>596</v>
      </c>
      <c r="G53" s="75"/>
      <c r="H53" s="75"/>
      <c r="K53" s="158"/>
      <c r="N53" s="181" t="s">
        <v>200</v>
      </c>
      <c r="O53" s="186">
        <f>SUM(P52:AA52)</f>
        <v>32</v>
      </c>
      <c r="P53" s="64"/>
      <c r="Q53" s="64"/>
      <c r="R53" s="169"/>
      <c r="S53" s="64"/>
      <c r="T53" s="64"/>
      <c r="U53" s="64"/>
      <c r="V53" s="64"/>
      <c r="W53" s="64"/>
      <c r="X53" s="64"/>
      <c r="Y53" s="64"/>
      <c r="Z53" s="64"/>
      <c r="AA53" s="158"/>
    </row>
    <row r="54" spans="1:28" ht="18" customHeight="1" x14ac:dyDescent="0.3">
      <c r="A54" s="2"/>
      <c r="G54" s="18"/>
      <c r="H54" s="18"/>
      <c r="P54" s="10"/>
      <c r="Q54" s="10"/>
      <c r="R54" s="219"/>
      <c r="S54" s="10"/>
      <c r="T54" s="10"/>
      <c r="U54" s="10"/>
      <c r="V54" s="10"/>
      <c r="W54" s="10"/>
      <c r="X54" s="10"/>
      <c r="Y54" s="10"/>
      <c r="Z54" s="10"/>
    </row>
    <row r="55" spans="1:28" ht="18" customHeight="1" x14ac:dyDescent="0.3">
      <c r="A55" s="2"/>
      <c r="C55" s="18"/>
      <c r="D55" s="18"/>
      <c r="E55" s="18"/>
      <c r="F55" s="18"/>
      <c r="G55" s="18"/>
      <c r="H55" s="18"/>
      <c r="I55" s="18"/>
      <c r="J55" s="18"/>
      <c r="L55" s="18"/>
      <c r="M55" s="18"/>
      <c r="N55" s="18"/>
      <c r="O55" s="18"/>
      <c r="P55" s="10"/>
      <c r="Q55" s="10"/>
      <c r="R55" s="219"/>
      <c r="S55" s="10"/>
      <c r="T55" s="10"/>
      <c r="U55" s="10"/>
      <c r="V55" s="10"/>
      <c r="W55" s="10"/>
      <c r="X55" s="10"/>
      <c r="Y55" s="10"/>
      <c r="Z55" s="10"/>
    </row>
    <row r="56" spans="1:28" ht="18" customHeight="1" x14ac:dyDescent="0.3">
      <c r="A56" s="2"/>
      <c r="C56" s="22"/>
      <c r="D56" s="22"/>
      <c r="E56" s="22"/>
      <c r="F56" s="12"/>
      <c r="G56" s="12"/>
      <c r="H56" s="12"/>
      <c r="I56" s="12"/>
      <c r="J56" s="12"/>
      <c r="K56" s="12"/>
      <c r="L56" s="21"/>
      <c r="M56" s="21"/>
      <c r="N56" s="23"/>
      <c r="O56" s="2"/>
      <c r="P56" s="9"/>
      <c r="Q56" s="9"/>
      <c r="R56" s="220"/>
      <c r="S56" s="9"/>
      <c r="T56" s="9"/>
      <c r="U56" s="9"/>
      <c r="V56" s="9"/>
      <c r="W56" s="9"/>
      <c r="X56" s="9"/>
      <c r="Y56" s="9"/>
      <c r="Z56" s="10"/>
    </row>
    <row r="57" spans="1:28" ht="18" customHeight="1" x14ac:dyDescent="0.3">
      <c r="A57" s="2"/>
      <c r="C57" s="22"/>
      <c r="D57" s="22"/>
      <c r="E57" s="22"/>
      <c r="F57" s="12"/>
      <c r="G57" s="12"/>
      <c r="H57" s="12"/>
      <c r="I57" s="12"/>
      <c r="J57" s="12"/>
      <c r="K57" s="12"/>
      <c r="L57" s="21"/>
      <c r="M57" s="21"/>
      <c r="N57" s="23"/>
      <c r="O57" s="2"/>
      <c r="P57" s="9"/>
      <c r="Q57" s="9"/>
      <c r="R57" s="220"/>
      <c r="S57" s="9"/>
      <c r="T57" s="9"/>
      <c r="U57" s="9"/>
      <c r="V57" s="9"/>
      <c r="W57" s="9"/>
      <c r="X57" s="9"/>
      <c r="Y57" s="9"/>
      <c r="Z57" s="10"/>
    </row>
    <row r="58" spans="1:28" ht="18" customHeight="1" x14ac:dyDescent="0.3">
      <c r="A58" s="2"/>
      <c r="C58" s="22"/>
      <c r="D58" s="22"/>
      <c r="E58" s="22"/>
      <c r="F58" s="12"/>
      <c r="G58" s="12"/>
      <c r="H58" s="12"/>
      <c r="I58" s="12"/>
      <c r="J58" s="12"/>
      <c r="K58" s="12"/>
      <c r="L58" s="21"/>
      <c r="M58" s="21"/>
      <c r="N58" s="23"/>
      <c r="O58" s="2"/>
      <c r="P58" s="9"/>
      <c r="Q58" s="9"/>
      <c r="R58" s="220"/>
      <c r="S58" s="9"/>
      <c r="T58" s="9"/>
      <c r="U58" s="9"/>
      <c r="V58" s="9"/>
      <c r="W58" s="9"/>
      <c r="X58" s="9"/>
      <c r="Y58" s="9"/>
      <c r="Z58" s="10"/>
    </row>
    <row r="59" spans="1:28" ht="18" customHeight="1" x14ac:dyDescent="0.3">
      <c r="A59" s="2"/>
      <c r="C59" s="22"/>
      <c r="D59" s="22"/>
      <c r="E59" s="22"/>
      <c r="F59" s="12"/>
      <c r="G59" s="12"/>
      <c r="H59" s="12"/>
      <c r="I59" s="12"/>
      <c r="J59" s="12"/>
      <c r="K59" s="12"/>
      <c r="L59" s="21"/>
      <c r="M59" s="21"/>
      <c r="N59" s="23"/>
      <c r="O59" s="2"/>
      <c r="P59" s="9"/>
      <c r="Q59" s="9"/>
      <c r="R59" s="220"/>
      <c r="S59" s="9"/>
      <c r="T59" s="9"/>
      <c r="U59" s="9"/>
      <c r="V59" s="9"/>
      <c r="W59" s="9"/>
      <c r="X59" s="9"/>
      <c r="Y59" s="9"/>
      <c r="Z59" s="10"/>
    </row>
    <row r="60" spans="1:28" ht="18" customHeight="1" x14ac:dyDescent="0.3">
      <c r="A60" s="2"/>
      <c r="C60" s="22"/>
      <c r="D60" s="22"/>
      <c r="E60" s="22"/>
      <c r="F60" s="12"/>
      <c r="G60" s="12"/>
      <c r="H60" s="12"/>
      <c r="I60" s="12"/>
      <c r="J60" s="12"/>
      <c r="K60" s="12"/>
      <c r="L60" s="21"/>
      <c r="M60" s="21"/>
      <c r="N60" s="23"/>
      <c r="O60" s="2"/>
      <c r="P60" s="9"/>
      <c r="Q60" s="9"/>
      <c r="R60" s="220"/>
      <c r="S60" s="9"/>
      <c r="T60" s="9"/>
      <c r="U60" s="9"/>
      <c r="V60" s="9"/>
      <c r="W60" s="9"/>
      <c r="X60" s="9"/>
      <c r="Y60" s="9"/>
      <c r="Z60" s="10"/>
    </row>
    <row r="61" spans="1:28" ht="18" customHeight="1" x14ac:dyDescent="0.3">
      <c r="A61" s="2"/>
      <c r="C61" s="22"/>
      <c r="D61" s="22"/>
      <c r="E61" s="22"/>
      <c r="F61" s="12"/>
      <c r="G61" s="12"/>
      <c r="H61" s="12"/>
      <c r="I61" s="12"/>
      <c r="J61" s="12"/>
      <c r="K61" s="12"/>
      <c r="L61" s="21"/>
      <c r="M61" s="21"/>
      <c r="N61" s="23"/>
      <c r="O61" s="2"/>
      <c r="P61" s="9"/>
      <c r="Q61" s="9"/>
      <c r="R61" s="220"/>
      <c r="S61" s="9"/>
      <c r="T61" s="9"/>
      <c r="U61" s="9"/>
      <c r="V61" s="9"/>
      <c r="W61" s="9"/>
      <c r="X61" s="9"/>
      <c r="Y61" s="9"/>
      <c r="Z61" s="10"/>
    </row>
    <row r="62" spans="1:28" ht="18" customHeight="1" x14ac:dyDescent="0.3">
      <c r="A62" s="2"/>
      <c r="C62" s="22"/>
      <c r="D62" s="22"/>
      <c r="E62" s="22"/>
      <c r="F62" s="12"/>
      <c r="G62" s="12"/>
      <c r="H62" s="12"/>
      <c r="I62" s="12"/>
      <c r="J62" s="12"/>
      <c r="K62" s="12"/>
      <c r="L62" s="21"/>
      <c r="M62" s="21"/>
      <c r="N62" s="23"/>
      <c r="O62" s="2"/>
      <c r="P62" s="9"/>
      <c r="Q62" s="9"/>
      <c r="R62" s="220"/>
      <c r="S62" s="9"/>
      <c r="T62" s="9"/>
      <c r="U62" s="9"/>
      <c r="V62" s="9"/>
      <c r="W62" s="9"/>
      <c r="X62" s="9"/>
      <c r="Y62" s="9"/>
      <c r="Z62" s="10"/>
    </row>
    <row r="63" spans="1:28" ht="18" customHeight="1" x14ac:dyDescent="0.3">
      <c r="A63" s="2"/>
      <c r="C63" s="22"/>
      <c r="D63" s="22"/>
      <c r="E63" s="22"/>
      <c r="F63" s="12"/>
      <c r="G63" s="12"/>
      <c r="H63" s="12"/>
      <c r="I63" s="12"/>
      <c r="J63" s="12"/>
      <c r="K63" s="12"/>
      <c r="L63" s="21"/>
      <c r="M63" s="21"/>
      <c r="N63" s="23"/>
      <c r="O63" s="2"/>
      <c r="P63" s="9"/>
      <c r="Q63" s="9"/>
      <c r="R63" s="220"/>
      <c r="S63" s="9"/>
      <c r="T63" s="9"/>
      <c r="U63" s="9"/>
      <c r="V63" s="9"/>
      <c r="W63" s="9"/>
      <c r="X63" s="9"/>
      <c r="Y63" s="9"/>
      <c r="Z63" s="10"/>
    </row>
    <row r="64" spans="1:28" ht="18" customHeight="1" x14ac:dyDescent="0.3">
      <c r="A64" s="2"/>
      <c r="C64" s="22"/>
      <c r="D64" s="22"/>
      <c r="E64" s="22"/>
      <c r="F64" s="12"/>
      <c r="G64" s="12"/>
      <c r="H64" s="12"/>
      <c r="I64" s="12"/>
      <c r="J64" s="12"/>
      <c r="K64" s="12"/>
      <c r="L64" s="21"/>
      <c r="M64" s="21"/>
      <c r="N64" s="23"/>
      <c r="O64" s="2"/>
      <c r="P64" s="9"/>
      <c r="Q64" s="9"/>
      <c r="R64" s="220"/>
      <c r="S64" s="9"/>
      <c r="T64" s="9"/>
      <c r="U64" s="9"/>
      <c r="V64" s="9"/>
      <c r="W64" s="9"/>
      <c r="X64" s="9"/>
      <c r="Y64" s="9"/>
      <c r="Z64" s="10"/>
    </row>
    <row r="65" spans="1:26" ht="18" customHeight="1" x14ac:dyDescent="0.3">
      <c r="A65" s="2"/>
      <c r="C65" s="22"/>
      <c r="D65" s="22"/>
      <c r="E65" s="22"/>
      <c r="F65" s="12"/>
      <c r="G65" s="12"/>
      <c r="H65" s="12"/>
      <c r="I65" s="12"/>
      <c r="J65" s="12"/>
      <c r="K65" s="12"/>
      <c r="L65" s="21"/>
      <c r="M65" s="21"/>
      <c r="N65" s="23"/>
      <c r="O65" s="2"/>
      <c r="P65" s="9"/>
      <c r="Q65" s="9"/>
      <c r="R65" s="220"/>
      <c r="S65" s="9"/>
      <c r="T65" s="9"/>
      <c r="U65" s="9"/>
      <c r="V65" s="9"/>
      <c r="W65" s="9"/>
      <c r="X65" s="9"/>
      <c r="Y65" s="9"/>
      <c r="Z65" s="10"/>
    </row>
    <row r="66" spans="1:26" ht="18" customHeight="1" x14ac:dyDescent="0.3">
      <c r="A66" s="2"/>
      <c r="C66" s="6"/>
      <c r="D66" s="6"/>
      <c r="E66" s="6"/>
      <c r="F66" s="12"/>
      <c r="G66" s="12"/>
      <c r="H66" s="12"/>
      <c r="I66" s="12"/>
      <c r="J66" s="12"/>
      <c r="K66" s="12"/>
      <c r="L66" s="21"/>
      <c r="M66" s="21"/>
      <c r="N66" s="23"/>
      <c r="O66" s="12"/>
      <c r="P66" s="9"/>
      <c r="Q66" s="9"/>
      <c r="R66" s="220"/>
      <c r="S66" s="9"/>
      <c r="T66" s="9"/>
      <c r="U66" s="9"/>
      <c r="V66" s="9"/>
      <c r="W66" s="9"/>
      <c r="X66" s="9"/>
      <c r="Y66" s="9"/>
      <c r="Z66" s="10"/>
    </row>
    <row r="67" spans="1:26" ht="18" customHeight="1" x14ac:dyDescent="0.3">
      <c r="A67" s="2"/>
      <c r="C67" s="22"/>
      <c r="D67" s="22"/>
      <c r="E67" s="22"/>
      <c r="F67" s="12"/>
      <c r="G67" s="12"/>
      <c r="H67" s="12"/>
      <c r="I67" s="12"/>
      <c r="J67" s="12"/>
      <c r="K67" s="12"/>
      <c r="L67" s="21"/>
      <c r="M67" s="21"/>
      <c r="N67" s="23"/>
      <c r="O67" s="2"/>
      <c r="P67" s="9"/>
      <c r="Q67" s="9"/>
      <c r="R67" s="220"/>
      <c r="S67" s="9"/>
      <c r="T67" s="9"/>
      <c r="U67" s="9"/>
      <c r="V67" s="9"/>
      <c r="W67" s="9"/>
      <c r="X67" s="9"/>
      <c r="Y67" s="9"/>
      <c r="Z67" s="10"/>
    </row>
    <row r="68" spans="1:26" ht="18" customHeight="1" x14ac:dyDescent="0.3">
      <c r="A68" s="2"/>
      <c r="C68" s="6"/>
      <c r="D68" s="6"/>
      <c r="E68" s="6"/>
      <c r="F68" s="12"/>
      <c r="G68" s="12"/>
      <c r="H68" s="12"/>
      <c r="I68" s="12"/>
      <c r="J68" s="12"/>
      <c r="K68" s="12"/>
      <c r="L68" s="21"/>
      <c r="M68" s="21"/>
      <c r="N68" s="23"/>
      <c r="O68" s="12"/>
      <c r="P68" s="9"/>
      <c r="Q68" s="9"/>
      <c r="R68" s="220"/>
      <c r="S68" s="9"/>
      <c r="T68" s="9"/>
      <c r="U68" s="9"/>
      <c r="V68" s="9"/>
      <c r="W68" s="9"/>
      <c r="X68" s="9"/>
      <c r="Y68" s="9"/>
      <c r="Z68" s="10"/>
    </row>
    <row r="69" spans="1:26" ht="18" customHeight="1" x14ac:dyDescent="0.3">
      <c r="A69" s="2"/>
      <c r="C69" s="22"/>
      <c r="D69" s="22"/>
      <c r="E69" s="22"/>
      <c r="F69" s="12"/>
      <c r="G69" s="12"/>
      <c r="H69" s="12"/>
      <c r="I69" s="12"/>
      <c r="J69" s="12"/>
      <c r="K69" s="12"/>
      <c r="L69" s="21"/>
      <c r="M69" s="21"/>
      <c r="N69" s="23"/>
      <c r="O69" s="2"/>
      <c r="P69" s="9"/>
      <c r="Q69" s="9"/>
      <c r="R69" s="220"/>
      <c r="S69" s="9"/>
      <c r="T69" s="9"/>
      <c r="U69" s="9"/>
      <c r="V69" s="9"/>
      <c r="W69" s="9"/>
      <c r="X69" s="9"/>
      <c r="Y69" s="9"/>
      <c r="Z69" s="10"/>
    </row>
    <row r="70" spans="1:26" ht="15.75" customHeight="1" x14ac:dyDescent="0.3">
      <c r="A70" s="2"/>
      <c r="C70" s="6"/>
      <c r="D70" s="6"/>
      <c r="E70" s="6"/>
      <c r="F70" s="12"/>
      <c r="G70" s="12"/>
      <c r="H70" s="12"/>
      <c r="I70" s="12"/>
      <c r="J70" s="12"/>
      <c r="K70" s="12"/>
      <c r="L70" s="21"/>
      <c r="M70" s="21"/>
      <c r="N70" s="23"/>
      <c r="O70" s="12"/>
      <c r="P70" s="9"/>
      <c r="Q70" s="9"/>
      <c r="R70" s="220"/>
      <c r="S70" s="9"/>
      <c r="T70" s="9"/>
      <c r="U70" s="9"/>
      <c r="V70" s="9"/>
      <c r="W70" s="9"/>
      <c r="X70" s="9"/>
      <c r="Y70" s="9"/>
      <c r="Z70" s="10"/>
    </row>
    <row r="71" spans="1:26" ht="15.75" customHeight="1" x14ac:dyDescent="0.3">
      <c r="A71" s="2"/>
      <c r="C71" s="22"/>
      <c r="D71" s="6"/>
      <c r="E71" s="6"/>
      <c r="F71" s="12"/>
      <c r="G71" s="12"/>
      <c r="H71" s="12"/>
      <c r="I71" s="12"/>
      <c r="J71" s="12"/>
      <c r="K71" s="12"/>
      <c r="L71" s="21"/>
      <c r="M71" s="21"/>
      <c r="N71" s="23"/>
      <c r="O71" s="2"/>
      <c r="P71" s="9"/>
      <c r="Q71" s="9"/>
      <c r="R71" s="220"/>
      <c r="S71" s="9"/>
      <c r="T71" s="9"/>
      <c r="U71" s="9"/>
      <c r="V71" s="9"/>
      <c r="W71" s="9"/>
      <c r="X71" s="9"/>
      <c r="Y71" s="9"/>
      <c r="Z71" s="10"/>
    </row>
    <row r="72" spans="1:26" ht="15.75" customHeight="1" x14ac:dyDescent="0.3">
      <c r="A72" s="2"/>
      <c r="C72" s="22"/>
      <c r="D72" s="6"/>
      <c r="E72" s="6"/>
      <c r="F72" s="12"/>
      <c r="G72" s="12"/>
      <c r="H72" s="12"/>
      <c r="I72" s="12"/>
      <c r="J72" s="12"/>
      <c r="K72" s="12"/>
      <c r="L72" s="21"/>
      <c r="M72" s="21"/>
      <c r="N72" s="23"/>
      <c r="O72" s="12"/>
      <c r="P72" s="9"/>
      <c r="Q72" s="9"/>
      <c r="R72" s="220"/>
      <c r="S72" s="9"/>
      <c r="T72" s="9"/>
      <c r="U72" s="9"/>
      <c r="V72" s="9"/>
      <c r="W72" s="9"/>
      <c r="X72" s="9"/>
      <c r="Y72" s="9"/>
      <c r="Z72" s="10"/>
    </row>
    <row r="73" spans="1:26" ht="15.75" customHeight="1" x14ac:dyDescent="0.3">
      <c r="A73" s="2"/>
      <c r="C73" s="6"/>
      <c r="D73" s="6"/>
      <c r="E73" s="6"/>
      <c r="F73" s="12"/>
      <c r="G73" s="12"/>
      <c r="H73" s="12"/>
      <c r="I73" s="12"/>
      <c r="J73" s="12"/>
      <c r="K73" s="12"/>
      <c r="L73" s="21"/>
      <c r="M73" s="21"/>
      <c r="N73" s="23"/>
      <c r="O73" s="12"/>
      <c r="P73" s="9"/>
      <c r="Q73" s="9"/>
      <c r="R73" s="220"/>
      <c r="S73" s="9"/>
      <c r="T73" s="9"/>
      <c r="U73" s="9"/>
      <c r="V73" s="9"/>
      <c r="W73" s="9"/>
      <c r="X73" s="9"/>
      <c r="Y73" s="9"/>
      <c r="Z73" s="10"/>
    </row>
    <row r="74" spans="1:26" ht="15.75" customHeight="1" x14ac:dyDescent="0.3">
      <c r="A74" s="2"/>
      <c r="C74" s="6"/>
      <c r="D74" s="6"/>
      <c r="E74" s="6"/>
      <c r="F74" s="12"/>
      <c r="G74" s="12"/>
      <c r="H74" s="12"/>
      <c r="I74" s="12"/>
      <c r="J74" s="12"/>
      <c r="K74" s="12"/>
      <c r="L74" s="21"/>
      <c r="M74" s="21"/>
      <c r="N74" s="23"/>
      <c r="O74" s="12"/>
      <c r="P74" s="9"/>
      <c r="Q74" s="9"/>
      <c r="R74" s="220"/>
      <c r="S74" s="9"/>
      <c r="T74" s="9"/>
      <c r="U74" s="9"/>
      <c r="V74" s="9"/>
      <c r="W74" s="9"/>
      <c r="X74" s="9"/>
      <c r="Y74" s="9"/>
      <c r="Z74" s="10"/>
    </row>
    <row r="75" spans="1:26" ht="15.75" customHeight="1" x14ac:dyDescent="0.3">
      <c r="A75" s="2"/>
      <c r="C75" s="6"/>
      <c r="D75" s="6"/>
      <c r="E75" s="6"/>
      <c r="F75" s="12"/>
      <c r="G75" s="12"/>
      <c r="H75" s="12"/>
      <c r="I75" s="12"/>
      <c r="J75" s="12"/>
      <c r="K75" s="12"/>
      <c r="L75" s="21"/>
      <c r="M75" s="21"/>
      <c r="N75" s="23"/>
      <c r="O75" s="12"/>
      <c r="P75" s="9"/>
      <c r="Q75" s="9"/>
      <c r="R75" s="220"/>
      <c r="S75" s="9"/>
      <c r="T75" s="9"/>
      <c r="U75" s="9"/>
      <c r="V75" s="9"/>
      <c r="W75" s="9"/>
      <c r="X75" s="9"/>
      <c r="Y75" s="9"/>
      <c r="Z75" s="10"/>
    </row>
    <row r="76" spans="1:26" ht="15.75" customHeight="1" x14ac:dyDescent="0.3">
      <c r="A76" s="2"/>
      <c r="C76" s="18"/>
      <c r="D76" s="18"/>
      <c r="E76" s="18"/>
      <c r="F76" s="18"/>
      <c r="G76" s="18"/>
      <c r="H76" s="18"/>
      <c r="I76" s="18"/>
      <c r="J76" s="18"/>
      <c r="L76" s="18"/>
      <c r="M76" s="18"/>
      <c r="N76" s="18"/>
      <c r="O76" s="18"/>
      <c r="P76" s="10"/>
      <c r="Q76" s="10"/>
      <c r="R76" s="219"/>
      <c r="S76" s="10"/>
      <c r="T76" s="10"/>
      <c r="U76" s="10"/>
      <c r="V76" s="10"/>
      <c r="W76" s="10"/>
      <c r="X76" s="10"/>
      <c r="Y76" s="10"/>
      <c r="Z76" s="10"/>
    </row>
    <row r="77" spans="1:26" ht="15.75" customHeight="1" x14ac:dyDescent="0.3">
      <c r="A77" s="2"/>
      <c r="C77" s="18"/>
      <c r="D77" s="18"/>
      <c r="E77" s="18"/>
      <c r="F77" s="18"/>
      <c r="G77" s="18"/>
      <c r="H77" s="18"/>
      <c r="I77" s="18"/>
      <c r="J77" s="18"/>
      <c r="L77" s="18"/>
      <c r="M77" s="18"/>
      <c r="N77" s="18"/>
      <c r="O77" s="18"/>
      <c r="P77" s="10"/>
      <c r="Q77" s="10"/>
      <c r="R77" s="219"/>
      <c r="S77" s="10"/>
      <c r="T77" s="10"/>
      <c r="U77" s="10"/>
      <c r="V77" s="10"/>
      <c r="W77" s="10"/>
      <c r="X77" s="10"/>
      <c r="Y77" s="10"/>
      <c r="Z77" s="10"/>
    </row>
    <row r="78" spans="1:26" ht="15.75" customHeight="1" x14ac:dyDescent="0.3">
      <c r="A78" s="2"/>
      <c r="P78" s="10"/>
      <c r="Q78" s="10"/>
      <c r="R78" s="219"/>
      <c r="S78" s="10"/>
      <c r="T78" s="10"/>
      <c r="U78" s="10"/>
      <c r="V78" s="10"/>
      <c r="W78" s="10"/>
      <c r="X78" s="10"/>
      <c r="Y78" s="10"/>
      <c r="Z78" s="10"/>
    </row>
    <row r="79" spans="1:26" ht="15.75" customHeight="1" x14ac:dyDescent="0.3">
      <c r="A79" s="2"/>
      <c r="P79" s="10"/>
      <c r="Q79" s="10"/>
      <c r="R79" s="219"/>
      <c r="S79" s="10"/>
      <c r="T79" s="10"/>
      <c r="U79" s="10"/>
      <c r="V79" s="10"/>
      <c r="W79" s="10"/>
      <c r="X79" s="10"/>
      <c r="Y79" s="10"/>
      <c r="Z79" s="10"/>
    </row>
    <row r="80" spans="1:26" ht="15.75" customHeight="1" x14ac:dyDescent="0.3">
      <c r="A80" s="2"/>
      <c r="P80" s="10"/>
      <c r="Q80" s="10"/>
      <c r="R80" s="219"/>
      <c r="S80" s="10"/>
      <c r="T80" s="10"/>
      <c r="U80" s="10"/>
      <c r="V80" s="10"/>
      <c r="W80" s="10"/>
      <c r="X80" s="10"/>
      <c r="Y80" s="10"/>
      <c r="Z80" s="10"/>
    </row>
    <row r="81" spans="1:26" ht="15.75" customHeight="1" x14ac:dyDescent="0.3">
      <c r="A81" s="2"/>
      <c r="P81" s="10"/>
      <c r="Q81" s="10"/>
      <c r="R81" s="219"/>
      <c r="S81" s="10"/>
      <c r="T81" s="10"/>
      <c r="U81" s="10"/>
      <c r="V81" s="10"/>
      <c r="W81" s="10"/>
      <c r="X81" s="10"/>
      <c r="Y81" s="10"/>
      <c r="Z81" s="10"/>
    </row>
    <row r="82" spans="1:26" ht="15.75" customHeight="1" x14ac:dyDescent="0.3">
      <c r="A82" s="2"/>
      <c r="P82" s="10"/>
      <c r="Q82" s="10"/>
      <c r="R82" s="219"/>
      <c r="S82" s="10"/>
      <c r="T82" s="10"/>
      <c r="U82" s="10"/>
      <c r="V82" s="10"/>
      <c r="W82" s="10"/>
      <c r="X82" s="10"/>
      <c r="Y82" s="10"/>
      <c r="Z82" s="10"/>
    </row>
    <row r="83" spans="1:26" ht="15.75" customHeight="1" x14ac:dyDescent="0.3">
      <c r="A83" s="2"/>
      <c r="P83" s="10"/>
      <c r="Q83" s="10"/>
      <c r="R83" s="219"/>
      <c r="S83" s="10"/>
      <c r="T83" s="10"/>
      <c r="U83" s="10"/>
      <c r="V83" s="10"/>
      <c r="W83" s="10"/>
      <c r="X83" s="10"/>
      <c r="Y83" s="10"/>
      <c r="Z83" s="10"/>
    </row>
    <row r="84" spans="1:26" ht="15.75" customHeight="1" x14ac:dyDescent="0.3">
      <c r="A84" s="2"/>
      <c r="P84" s="10"/>
      <c r="Q84" s="10"/>
      <c r="R84" s="219"/>
      <c r="S84" s="10"/>
      <c r="T84" s="10"/>
      <c r="U84" s="10"/>
      <c r="V84" s="10"/>
      <c r="W84" s="10"/>
      <c r="X84" s="10"/>
      <c r="Y84" s="10"/>
      <c r="Z84" s="10"/>
    </row>
    <row r="85" spans="1:26" ht="15.75" customHeight="1" x14ac:dyDescent="0.3">
      <c r="A85" s="2"/>
      <c r="P85" s="10"/>
      <c r="Q85" s="10"/>
      <c r="R85" s="219"/>
      <c r="S85" s="10"/>
      <c r="T85" s="10"/>
      <c r="U85" s="10"/>
      <c r="V85" s="10"/>
      <c r="W85" s="10"/>
      <c r="X85" s="10"/>
      <c r="Y85" s="10"/>
      <c r="Z85" s="10"/>
    </row>
    <row r="86" spans="1:26" ht="15.75" customHeight="1" x14ac:dyDescent="0.3">
      <c r="A86" s="2"/>
      <c r="P86" s="10"/>
      <c r="Q86" s="10"/>
      <c r="R86" s="219"/>
      <c r="S86" s="10"/>
      <c r="T86" s="10"/>
      <c r="U86" s="10"/>
      <c r="V86" s="10"/>
      <c r="W86" s="10"/>
      <c r="X86" s="10"/>
      <c r="Y86" s="10"/>
      <c r="Z86" s="10"/>
    </row>
    <row r="87" spans="1:26" ht="15.75" customHeight="1" x14ac:dyDescent="0.3">
      <c r="A87" s="2"/>
      <c r="P87" s="10"/>
      <c r="Q87" s="10"/>
      <c r="R87" s="219"/>
      <c r="S87" s="10"/>
      <c r="T87" s="10"/>
      <c r="U87" s="10"/>
      <c r="V87" s="10"/>
      <c r="W87" s="10"/>
      <c r="X87" s="10"/>
      <c r="Y87" s="10"/>
      <c r="Z87" s="10"/>
    </row>
    <row r="88" spans="1:26" ht="15.75" customHeight="1" x14ac:dyDescent="0.3">
      <c r="A88" s="2"/>
      <c r="P88" s="10"/>
      <c r="Q88" s="10"/>
      <c r="R88" s="219"/>
      <c r="S88" s="10"/>
      <c r="T88" s="10"/>
      <c r="U88" s="10"/>
      <c r="V88" s="10"/>
      <c r="W88" s="10"/>
      <c r="X88" s="10"/>
      <c r="Y88" s="10"/>
      <c r="Z88" s="10"/>
    </row>
    <row r="89" spans="1:26" ht="15.75" customHeight="1" x14ac:dyDescent="0.3">
      <c r="A89" s="2"/>
      <c r="P89" s="10"/>
      <c r="Q89" s="10"/>
      <c r="R89" s="219"/>
      <c r="S89" s="10"/>
      <c r="T89" s="10"/>
      <c r="U89" s="10"/>
      <c r="V89" s="10"/>
      <c r="W89" s="10"/>
      <c r="X89" s="10"/>
      <c r="Y89" s="10"/>
      <c r="Z89" s="10"/>
    </row>
    <row r="90" spans="1:26" ht="15.75" customHeight="1" x14ac:dyDescent="0.3">
      <c r="A90" s="2"/>
      <c r="P90" s="10"/>
      <c r="Q90" s="10"/>
      <c r="R90" s="219"/>
      <c r="S90" s="10"/>
      <c r="T90" s="10"/>
      <c r="U90" s="10"/>
      <c r="V90" s="10"/>
      <c r="W90" s="10"/>
      <c r="X90" s="10"/>
      <c r="Y90" s="10"/>
      <c r="Z90" s="10"/>
    </row>
    <row r="91" spans="1:26" ht="15.75" customHeight="1" x14ac:dyDescent="0.3">
      <c r="A91" s="2"/>
      <c r="P91" s="10"/>
      <c r="Q91" s="10"/>
      <c r="R91" s="219"/>
      <c r="S91" s="10"/>
      <c r="T91" s="10"/>
      <c r="U91" s="10"/>
      <c r="V91" s="10"/>
      <c r="W91" s="10"/>
      <c r="X91" s="10"/>
      <c r="Y91" s="10"/>
      <c r="Z91" s="10"/>
    </row>
    <row r="92" spans="1:26" ht="15.75" customHeight="1" x14ac:dyDescent="0.3">
      <c r="A92" s="2"/>
      <c r="P92" s="10"/>
      <c r="Q92" s="10"/>
      <c r="R92" s="219"/>
      <c r="S92" s="10"/>
      <c r="T92" s="10"/>
      <c r="U92" s="10"/>
      <c r="V92" s="10"/>
      <c r="W92" s="10"/>
      <c r="X92" s="10"/>
      <c r="Y92" s="10"/>
      <c r="Z92" s="10"/>
    </row>
    <row r="93" spans="1:26" ht="15.75" customHeight="1" x14ac:dyDescent="0.3">
      <c r="A93" s="2"/>
      <c r="P93" s="10"/>
      <c r="Q93" s="10"/>
      <c r="R93" s="219"/>
      <c r="S93" s="10"/>
      <c r="T93" s="10"/>
      <c r="U93" s="10"/>
      <c r="V93" s="10"/>
      <c r="W93" s="10"/>
      <c r="X93" s="10"/>
      <c r="Y93" s="10"/>
      <c r="Z93" s="10"/>
    </row>
    <row r="94" spans="1:26" ht="15.75" customHeight="1" x14ac:dyDescent="0.3">
      <c r="A94" s="2"/>
      <c r="P94" s="10"/>
      <c r="Q94" s="10"/>
      <c r="R94" s="219"/>
      <c r="S94" s="10"/>
      <c r="T94" s="10"/>
      <c r="U94" s="10"/>
      <c r="V94" s="10"/>
      <c r="W94" s="10"/>
      <c r="X94" s="10"/>
      <c r="Y94" s="10"/>
      <c r="Z94" s="10"/>
    </row>
    <row r="95" spans="1:26" ht="15.75" customHeight="1" x14ac:dyDescent="0.3">
      <c r="A95" s="2"/>
      <c r="P95" s="10"/>
      <c r="Q95" s="10"/>
      <c r="R95" s="219"/>
      <c r="S95" s="10"/>
      <c r="T95" s="10"/>
      <c r="U95" s="10"/>
      <c r="V95" s="10"/>
      <c r="W95" s="10"/>
      <c r="X95" s="10"/>
      <c r="Y95" s="10"/>
      <c r="Z95" s="10"/>
    </row>
    <row r="96" spans="1:26" ht="15.75" customHeight="1" x14ac:dyDescent="0.3">
      <c r="A96" s="2"/>
      <c r="P96" s="10"/>
      <c r="Q96" s="10"/>
      <c r="R96" s="219"/>
      <c r="S96" s="10"/>
      <c r="T96" s="10"/>
      <c r="U96" s="10"/>
      <c r="V96" s="10"/>
      <c r="W96" s="10"/>
      <c r="X96" s="10"/>
      <c r="Y96" s="10"/>
      <c r="Z96" s="10"/>
    </row>
    <row r="97" spans="1:26" ht="15.75" customHeight="1" x14ac:dyDescent="0.3">
      <c r="A97" s="2"/>
      <c r="P97" s="10"/>
      <c r="Q97" s="10"/>
      <c r="R97" s="219"/>
      <c r="S97" s="10"/>
      <c r="T97" s="10"/>
      <c r="U97" s="10"/>
      <c r="V97" s="10"/>
      <c r="W97" s="10"/>
      <c r="X97" s="10"/>
      <c r="Y97" s="10"/>
      <c r="Z97" s="10"/>
    </row>
    <row r="98" spans="1:26" ht="15.75" customHeight="1" x14ac:dyDescent="0.3">
      <c r="A98" s="2"/>
      <c r="P98" s="10"/>
      <c r="Q98" s="10"/>
      <c r="R98" s="219"/>
      <c r="S98" s="10"/>
      <c r="T98" s="10"/>
      <c r="U98" s="10"/>
      <c r="V98" s="10"/>
      <c r="W98" s="10"/>
      <c r="X98" s="10"/>
      <c r="Y98" s="10"/>
      <c r="Z98" s="10"/>
    </row>
    <row r="99" spans="1:26" ht="15.75" customHeight="1" x14ac:dyDescent="0.3">
      <c r="A99" s="2"/>
      <c r="P99" s="10"/>
      <c r="Q99" s="10"/>
      <c r="R99" s="219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 x14ac:dyDescent="0.3">
      <c r="A100" s="2"/>
      <c r="P100" s="10"/>
      <c r="Q100" s="10"/>
      <c r="R100" s="219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 x14ac:dyDescent="0.3">
      <c r="A101" s="2"/>
      <c r="P101" s="10"/>
      <c r="Q101" s="10"/>
      <c r="R101" s="219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 x14ac:dyDescent="0.3">
      <c r="A102" s="2"/>
      <c r="P102" s="10"/>
      <c r="Q102" s="10"/>
      <c r="R102" s="219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 x14ac:dyDescent="0.3">
      <c r="A103" s="2"/>
      <c r="P103" s="10"/>
      <c r="Q103" s="10"/>
      <c r="R103" s="219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 x14ac:dyDescent="0.3">
      <c r="A104" s="2"/>
      <c r="P104" s="10"/>
      <c r="Q104" s="10"/>
      <c r="R104" s="219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 x14ac:dyDescent="0.3">
      <c r="A105" s="2"/>
      <c r="P105" s="10"/>
      <c r="Q105" s="10"/>
      <c r="R105" s="219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 x14ac:dyDescent="0.3">
      <c r="A106" s="2"/>
      <c r="P106" s="10"/>
      <c r="Q106" s="10"/>
      <c r="R106" s="219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 x14ac:dyDescent="0.3">
      <c r="A107" s="2"/>
      <c r="P107" s="10"/>
      <c r="Q107" s="10"/>
      <c r="R107" s="219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 x14ac:dyDescent="0.3">
      <c r="A108" s="2"/>
      <c r="P108" s="10"/>
      <c r="Q108" s="10"/>
      <c r="R108" s="219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 x14ac:dyDescent="0.3">
      <c r="A109" s="2"/>
      <c r="P109" s="10"/>
      <c r="Q109" s="10"/>
      <c r="R109" s="219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 x14ac:dyDescent="0.3">
      <c r="A110" s="2"/>
      <c r="P110" s="10"/>
      <c r="Q110" s="10"/>
      <c r="R110" s="219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 x14ac:dyDescent="0.3">
      <c r="A111" s="2"/>
      <c r="P111" s="10"/>
      <c r="Q111" s="10"/>
      <c r="R111" s="219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 x14ac:dyDescent="0.3">
      <c r="A112" s="2"/>
      <c r="P112" s="10"/>
      <c r="Q112" s="10"/>
      <c r="R112" s="219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 x14ac:dyDescent="0.3">
      <c r="A113" s="2"/>
      <c r="P113" s="10"/>
      <c r="Q113" s="10"/>
      <c r="R113" s="219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 x14ac:dyDescent="0.3">
      <c r="A114" s="2"/>
      <c r="P114" s="10"/>
      <c r="Q114" s="10"/>
      <c r="R114" s="219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 x14ac:dyDescent="0.3">
      <c r="A115" s="2"/>
      <c r="P115" s="10"/>
      <c r="Q115" s="10"/>
      <c r="R115" s="219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 x14ac:dyDescent="0.3">
      <c r="A116" s="2"/>
      <c r="P116" s="10"/>
      <c r="Q116" s="10"/>
      <c r="R116" s="219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 x14ac:dyDescent="0.3">
      <c r="A117" s="2"/>
      <c r="P117" s="10"/>
      <c r="Q117" s="10"/>
      <c r="R117" s="219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 x14ac:dyDescent="0.3">
      <c r="A118" s="2"/>
      <c r="P118" s="10"/>
      <c r="Q118" s="10"/>
      <c r="R118" s="219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 x14ac:dyDescent="0.3">
      <c r="A119" s="2"/>
      <c r="P119" s="10"/>
      <c r="Q119" s="10"/>
      <c r="R119" s="219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 x14ac:dyDescent="0.3">
      <c r="A120" s="2"/>
      <c r="P120" s="10"/>
      <c r="Q120" s="10"/>
      <c r="R120" s="219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 x14ac:dyDescent="0.3">
      <c r="A121" s="2"/>
      <c r="P121" s="10"/>
      <c r="Q121" s="10"/>
      <c r="R121" s="219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 x14ac:dyDescent="0.3">
      <c r="A122" s="2"/>
      <c r="P122" s="10"/>
      <c r="Q122" s="10"/>
      <c r="R122" s="219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 x14ac:dyDescent="0.3">
      <c r="A123" s="2"/>
      <c r="P123" s="10"/>
      <c r="Q123" s="10"/>
      <c r="R123" s="219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 x14ac:dyDescent="0.3">
      <c r="A124" s="2"/>
      <c r="P124" s="10"/>
      <c r="Q124" s="10"/>
      <c r="R124" s="219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 x14ac:dyDescent="0.3">
      <c r="A125" s="2"/>
      <c r="P125" s="10"/>
      <c r="Q125" s="10"/>
      <c r="R125" s="219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 x14ac:dyDescent="0.3">
      <c r="A126" s="2"/>
      <c r="P126" s="10"/>
      <c r="Q126" s="10"/>
      <c r="R126" s="219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 x14ac:dyDescent="0.3">
      <c r="A127" s="2"/>
      <c r="P127" s="10"/>
      <c r="Q127" s="10"/>
      <c r="R127" s="219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 x14ac:dyDescent="0.3">
      <c r="A128" s="2"/>
      <c r="P128" s="10"/>
      <c r="Q128" s="10"/>
      <c r="R128" s="219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 x14ac:dyDescent="0.3">
      <c r="A129" s="2"/>
      <c r="P129" s="10"/>
      <c r="Q129" s="10"/>
      <c r="R129" s="219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 x14ac:dyDescent="0.3">
      <c r="A130" s="2"/>
      <c r="P130" s="10"/>
      <c r="Q130" s="10"/>
      <c r="R130" s="219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 x14ac:dyDescent="0.3">
      <c r="A131" s="2"/>
      <c r="P131" s="10"/>
      <c r="Q131" s="10"/>
      <c r="R131" s="219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 x14ac:dyDescent="0.3">
      <c r="A132" s="2"/>
      <c r="P132" s="10"/>
      <c r="Q132" s="10"/>
      <c r="R132" s="219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 x14ac:dyDescent="0.3">
      <c r="A133" s="2"/>
      <c r="P133" s="10"/>
      <c r="Q133" s="10"/>
      <c r="R133" s="219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 x14ac:dyDescent="0.3">
      <c r="A134" s="2"/>
      <c r="P134" s="10"/>
      <c r="Q134" s="10"/>
      <c r="R134" s="219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 x14ac:dyDescent="0.3">
      <c r="A135" s="2"/>
      <c r="P135" s="10"/>
      <c r="Q135" s="10"/>
      <c r="R135" s="219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 x14ac:dyDescent="0.3">
      <c r="A136" s="2"/>
      <c r="P136" s="10"/>
      <c r="Q136" s="10"/>
      <c r="R136" s="219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 x14ac:dyDescent="0.3">
      <c r="A137" s="2"/>
      <c r="P137" s="10"/>
      <c r="Q137" s="10"/>
      <c r="R137" s="219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 x14ac:dyDescent="0.3">
      <c r="A138" s="2"/>
      <c r="P138" s="10"/>
      <c r="Q138" s="10"/>
      <c r="R138" s="219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 x14ac:dyDescent="0.3">
      <c r="A139" s="2"/>
      <c r="P139" s="10"/>
      <c r="Q139" s="10"/>
      <c r="R139" s="219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 x14ac:dyDescent="0.3">
      <c r="A140" s="2"/>
      <c r="P140" s="10"/>
      <c r="Q140" s="10"/>
      <c r="R140" s="219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 x14ac:dyDescent="0.3">
      <c r="A141" s="2"/>
      <c r="P141" s="10"/>
      <c r="Q141" s="10"/>
      <c r="R141" s="219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 x14ac:dyDescent="0.3">
      <c r="A142" s="2"/>
      <c r="P142" s="10"/>
      <c r="Q142" s="10"/>
      <c r="R142" s="219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 x14ac:dyDescent="0.3">
      <c r="A143" s="2"/>
      <c r="P143" s="10"/>
      <c r="Q143" s="10"/>
      <c r="R143" s="219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 x14ac:dyDescent="0.3">
      <c r="A144" s="2"/>
      <c r="P144" s="10"/>
      <c r="Q144" s="10"/>
      <c r="R144" s="219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 x14ac:dyDescent="0.3">
      <c r="A145" s="2"/>
      <c r="P145" s="10"/>
      <c r="Q145" s="10"/>
      <c r="R145" s="219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 x14ac:dyDescent="0.3">
      <c r="A146" s="2"/>
      <c r="P146" s="10"/>
      <c r="Q146" s="10"/>
      <c r="R146" s="219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 x14ac:dyDescent="0.3">
      <c r="A147" s="2"/>
      <c r="P147" s="10"/>
      <c r="Q147" s="10"/>
      <c r="R147" s="219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 x14ac:dyDescent="0.3">
      <c r="A148" s="2"/>
      <c r="P148" s="10"/>
      <c r="Q148" s="10"/>
      <c r="R148" s="219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 x14ac:dyDescent="0.3">
      <c r="A149" s="2"/>
      <c r="P149" s="10"/>
      <c r="Q149" s="10"/>
      <c r="R149" s="219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 x14ac:dyDescent="0.3">
      <c r="A150" s="2"/>
      <c r="P150" s="10"/>
      <c r="Q150" s="10"/>
      <c r="R150" s="219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 x14ac:dyDescent="0.3">
      <c r="A151" s="2"/>
      <c r="P151" s="10"/>
      <c r="Q151" s="10"/>
      <c r="R151" s="219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 x14ac:dyDescent="0.3">
      <c r="A152" s="2"/>
      <c r="P152" s="10"/>
      <c r="Q152" s="10"/>
      <c r="R152" s="219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 x14ac:dyDescent="0.3">
      <c r="A153" s="2"/>
      <c r="P153" s="10"/>
      <c r="Q153" s="10"/>
      <c r="R153" s="219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 x14ac:dyDescent="0.3">
      <c r="A154" s="2"/>
      <c r="P154" s="10"/>
      <c r="Q154" s="10"/>
      <c r="R154" s="219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 x14ac:dyDescent="0.3">
      <c r="A155" s="2"/>
      <c r="P155" s="10"/>
      <c r="Q155" s="10"/>
      <c r="R155" s="219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 x14ac:dyDescent="0.3">
      <c r="A156" s="2"/>
      <c r="P156" s="10"/>
      <c r="Q156" s="10"/>
      <c r="R156" s="219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 x14ac:dyDescent="0.3">
      <c r="A157" s="2"/>
      <c r="P157" s="10"/>
      <c r="Q157" s="10"/>
      <c r="R157" s="219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 x14ac:dyDescent="0.3">
      <c r="A158" s="2"/>
      <c r="P158" s="10"/>
      <c r="Q158" s="10"/>
      <c r="R158" s="219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 x14ac:dyDescent="0.3">
      <c r="A159" s="2"/>
      <c r="P159" s="10"/>
      <c r="Q159" s="10"/>
      <c r="R159" s="219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 x14ac:dyDescent="0.3">
      <c r="A160" s="2"/>
      <c r="P160" s="10"/>
      <c r="Q160" s="10"/>
      <c r="R160" s="219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 x14ac:dyDescent="0.3">
      <c r="A161" s="2"/>
      <c r="P161" s="10"/>
      <c r="Q161" s="10"/>
      <c r="R161" s="219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 x14ac:dyDescent="0.3">
      <c r="A162" s="2"/>
      <c r="P162" s="10"/>
      <c r="Q162" s="10"/>
      <c r="R162" s="219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 x14ac:dyDescent="0.3">
      <c r="A163" s="2"/>
      <c r="P163" s="10"/>
      <c r="Q163" s="10"/>
      <c r="R163" s="219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 x14ac:dyDescent="0.3">
      <c r="A164" s="2"/>
      <c r="P164" s="10"/>
      <c r="Q164" s="10"/>
      <c r="R164" s="219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 x14ac:dyDescent="0.3">
      <c r="A165" s="2"/>
      <c r="P165" s="10"/>
      <c r="Q165" s="10"/>
      <c r="R165" s="219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 x14ac:dyDescent="0.3">
      <c r="A166" s="2"/>
      <c r="P166" s="10"/>
      <c r="Q166" s="10"/>
      <c r="R166" s="219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 x14ac:dyDescent="0.3">
      <c r="A167" s="2"/>
      <c r="P167" s="10"/>
      <c r="Q167" s="10"/>
      <c r="R167" s="219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 x14ac:dyDescent="0.3">
      <c r="A168" s="2"/>
      <c r="P168" s="10"/>
      <c r="Q168" s="10"/>
      <c r="R168" s="219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 x14ac:dyDescent="0.3">
      <c r="A169" s="2"/>
      <c r="P169" s="10"/>
      <c r="Q169" s="10"/>
      <c r="R169" s="219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 x14ac:dyDescent="0.3">
      <c r="A170" s="2"/>
      <c r="P170" s="10"/>
      <c r="Q170" s="10"/>
      <c r="R170" s="219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 x14ac:dyDescent="0.3">
      <c r="A171" s="2"/>
      <c r="P171" s="10"/>
      <c r="Q171" s="10"/>
      <c r="R171" s="219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 x14ac:dyDescent="0.3">
      <c r="A172" s="2"/>
      <c r="P172" s="10"/>
      <c r="Q172" s="10"/>
      <c r="R172" s="219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 x14ac:dyDescent="0.3">
      <c r="A173" s="2"/>
      <c r="P173" s="10"/>
      <c r="Q173" s="10"/>
      <c r="R173" s="219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 x14ac:dyDescent="0.3">
      <c r="A174" s="2"/>
      <c r="P174" s="10"/>
      <c r="Q174" s="10"/>
      <c r="R174" s="219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 x14ac:dyDescent="0.3">
      <c r="A175" s="2"/>
      <c r="P175" s="10"/>
      <c r="Q175" s="10"/>
      <c r="R175" s="219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 x14ac:dyDescent="0.3">
      <c r="A176" s="2"/>
      <c r="P176" s="10"/>
      <c r="Q176" s="10"/>
      <c r="R176" s="219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 x14ac:dyDescent="0.3">
      <c r="A177" s="2"/>
      <c r="P177" s="10"/>
      <c r="Q177" s="10"/>
      <c r="R177" s="219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 x14ac:dyDescent="0.3">
      <c r="A178" s="2"/>
      <c r="P178" s="10"/>
      <c r="Q178" s="10"/>
      <c r="R178" s="219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 x14ac:dyDescent="0.3">
      <c r="A179" s="2"/>
      <c r="P179" s="10"/>
      <c r="Q179" s="10"/>
      <c r="R179" s="219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 x14ac:dyDescent="0.3">
      <c r="A180" s="2"/>
      <c r="P180" s="10"/>
      <c r="Q180" s="10"/>
      <c r="R180" s="219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 x14ac:dyDescent="0.3">
      <c r="A181" s="2"/>
      <c r="P181" s="10"/>
      <c r="Q181" s="10"/>
      <c r="R181" s="219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 x14ac:dyDescent="0.3">
      <c r="A182" s="2"/>
      <c r="P182" s="10"/>
      <c r="Q182" s="10"/>
      <c r="R182" s="219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 x14ac:dyDescent="0.3">
      <c r="A183" s="2"/>
      <c r="P183" s="10"/>
      <c r="Q183" s="10"/>
      <c r="R183" s="219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 x14ac:dyDescent="0.3">
      <c r="A184" s="2"/>
      <c r="P184" s="10"/>
      <c r="Q184" s="10"/>
      <c r="R184" s="219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 x14ac:dyDescent="0.3">
      <c r="A185" s="2"/>
      <c r="P185" s="10"/>
      <c r="Q185" s="10"/>
      <c r="R185" s="219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 x14ac:dyDescent="0.3">
      <c r="A186" s="2"/>
      <c r="P186" s="10"/>
      <c r="Q186" s="10"/>
      <c r="R186" s="219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 x14ac:dyDescent="0.3">
      <c r="A187" s="2"/>
      <c r="P187" s="10"/>
      <c r="Q187" s="10"/>
      <c r="R187" s="219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 x14ac:dyDescent="0.3">
      <c r="A188" s="2"/>
      <c r="P188" s="10"/>
      <c r="Q188" s="10"/>
      <c r="R188" s="219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 x14ac:dyDescent="0.3">
      <c r="A189" s="2"/>
      <c r="P189" s="10"/>
      <c r="Q189" s="10"/>
      <c r="R189" s="219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 x14ac:dyDescent="0.3">
      <c r="A190" s="2"/>
      <c r="P190" s="10"/>
      <c r="Q190" s="10"/>
      <c r="R190" s="219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 x14ac:dyDescent="0.3">
      <c r="A191" s="2"/>
      <c r="P191" s="10"/>
      <c r="Q191" s="10"/>
      <c r="R191" s="219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 x14ac:dyDescent="0.3">
      <c r="A192" s="2"/>
      <c r="P192" s="10"/>
      <c r="Q192" s="10"/>
      <c r="R192" s="219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 x14ac:dyDescent="0.3">
      <c r="A193" s="2"/>
      <c r="P193" s="10"/>
      <c r="Q193" s="10"/>
      <c r="R193" s="219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 x14ac:dyDescent="0.3">
      <c r="A194" s="2"/>
      <c r="P194" s="10"/>
      <c r="Q194" s="10"/>
      <c r="R194" s="219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 x14ac:dyDescent="0.3">
      <c r="A195" s="2"/>
      <c r="P195" s="10"/>
      <c r="Q195" s="10"/>
      <c r="R195" s="219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 x14ac:dyDescent="0.3">
      <c r="A196" s="2"/>
      <c r="P196" s="10"/>
      <c r="Q196" s="10"/>
      <c r="R196" s="219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 x14ac:dyDescent="0.3">
      <c r="A197" s="2"/>
      <c r="P197" s="10"/>
      <c r="Q197" s="10"/>
      <c r="R197" s="219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 x14ac:dyDescent="0.3">
      <c r="A198" s="2"/>
      <c r="P198" s="10"/>
      <c r="Q198" s="10"/>
      <c r="R198" s="219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 x14ac:dyDescent="0.3">
      <c r="A199" s="2"/>
      <c r="P199" s="10"/>
      <c r="Q199" s="10"/>
      <c r="R199" s="219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 x14ac:dyDescent="0.3">
      <c r="A200" s="2"/>
      <c r="P200" s="10"/>
      <c r="Q200" s="10"/>
      <c r="R200" s="219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 x14ac:dyDescent="0.3">
      <c r="A201" s="2"/>
      <c r="P201" s="10"/>
      <c r="Q201" s="10"/>
      <c r="R201" s="219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 x14ac:dyDescent="0.3">
      <c r="A202" s="2"/>
      <c r="P202" s="10"/>
      <c r="Q202" s="10"/>
      <c r="R202" s="219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 x14ac:dyDescent="0.3">
      <c r="A203" s="2"/>
      <c r="P203" s="10"/>
      <c r="Q203" s="10"/>
      <c r="R203" s="219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 x14ac:dyDescent="0.3">
      <c r="A204" s="2"/>
      <c r="P204" s="10"/>
      <c r="Q204" s="10"/>
      <c r="R204" s="219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 x14ac:dyDescent="0.3">
      <c r="A205" s="2"/>
      <c r="P205" s="10"/>
      <c r="Q205" s="10"/>
      <c r="R205" s="219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 x14ac:dyDescent="0.3">
      <c r="A206" s="2"/>
      <c r="P206" s="10"/>
      <c r="Q206" s="10"/>
      <c r="R206" s="219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 x14ac:dyDescent="0.3">
      <c r="A207" s="2"/>
      <c r="P207" s="10"/>
      <c r="Q207" s="10"/>
      <c r="R207" s="219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 x14ac:dyDescent="0.3">
      <c r="A208" s="2"/>
      <c r="P208" s="10"/>
      <c r="Q208" s="10"/>
      <c r="R208" s="219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 x14ac:dyDescent="0.3">
      <c r="A209" s="2"/>
      <c r="P209" s="10"/>
      <c r="Q209" s="10"/>
      <c r="R209" s="219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 x14ac:dyDescent="0.3">
      <c r="A210" s="2"/>
      <c r="P210" s="10"/>
      <c r="Q210" s="10"/>
      <c r="R210" s="219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 x14ac:dyDescent="0.3">
      <c r="A211" s="2"/>
      <c r="P211" s="10"/>
      <c r="Q211" s="10"/>
      <c r="R211" s="219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 x14ac:dyDescent="0.3">
      <c r="A212" s="2"/>
      <c r="P212" s="10"/>
      <c r="Q212" s="10"/>
      <c r="R212" s="219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 x14ac:dyDescent="0.3">
      <c r="A213" s="2"/>
      <c r="P213" s="10"/>
      <c r="Q213" s="10"/>
      <c r="R213" s="219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 x14ac:dyDescent="0.3">
      <c r="A214" s="2"/>
      <c r="P214" s="10"/>
      <c r="Q214" s="10"/>
      <c r="R214" s="219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 x14ac:dyDescent="0.3">
      <c r="A215" s="2"/>
      <c r="P215" s="10"/>
      <c r="Q215" s="10"/>
      <c r="R215" s="219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 x14ac:dyDescent="0.3">
      <c r="A216" s="2"/>
      <c r="P216" s="10"/>
      <c r="Q216" s="10"/>
      <c r="R216" s="219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 x14ac:dyDescent="0.3">
      <c r="A217" s="2"/>
      <c r="P217" s="10"/>
      <c r="Q217" s="10"/>
      <c r="R217" s="219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 x14ac:dyDescent="0.3">
      <c r="A218" s="2"/>
      <c r="P218" s="10"/>
      <c r="Q218" s="10"/>
      <c r="R218" s="219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 x14ac:dyDescent="0.3">
      <c r="A219" s="2"/>
      <c r="P219" s="10"/>
      <c r="Q219" s="10"/>
      <c r="R219" s="219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 x14ac:dyDescent="0.3">
      <c r="A220" s="2"/>
      <c r="P220" s="10"/>
      <c r="Q220" s="10"/>
      <c r="R220" s="219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 x14ac:dyDescent="0.3">
      <c r="A221" s="2"/>
      <c r="P221" s="10"/>
      <c r="Q221" s="10"/>
      <c r="R221" s="219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 x14ac:dyDescent="0.3">
      <c r="A222" s="2"/>
      <c r="P222" s="10"/>
      <c r="Q222" s="10"/>
      <c r="R222" s="219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 x14ac:dyDescent="0.3">
      <c r="A223" s="2"/>
      <c r="P223" s="10"/>
      <c r="Q223" s="10"/>
      <c r="R223" s="219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3">
      <c r="A224" s="2"/>
      <c r="P224" s="10"/>
      <c r="Q224" s="10"/>
      <c r="R224" s="219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3">
      <c r="A225" s="2"/>
      <c r="P225" s="10"/>
      <c r="Q225" s="10"/>
      <c r="R225" s="219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3">
      <c r="A226" s="2"/>
      <c r="P226" s="10"/>
      <c r="Q226" s="10"/>
      <c r="R226" s="219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3">
      <c r="A227" s="2"/>
      <c r="P227" s="10"/>
      <c r="Q227" s="10"/>
      <c r="R227" s="219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3">
      <c r="A228" s="2"/>
      <c r="P228" s="10"/>
      <c r="Q228" s="10"/>
      <c r="R228" s="219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3">
      <c r="A229" s="2"/>
      <c r="P229" s="10"/>
      <c r="Q229" s="10"/>
      <c r="R229" s="219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3">
      <c r="A230" s="2"/>
      <c r="P230" s="10"/>
      <c r="Q230" s="10"/>
      <c r="R230" s="219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3">
      <c r="A231" s="2"/>
      <c r="P231" s="10"/>
      <c r="Q231" s="10"/>
      <c r="R231" s="219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3">
      <c r="A232" s="2"/>
      <c r="P232" s="10"/>
      <c r="Q232" s="10"/>
      <c r="R232" s="219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3">
      <c r="A233" s="2"/>
      <c r="P233" s="10"/>
      <c r="Q233" s="10"/>
      <c r="R233" s="219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3">
      <c r="A234" s="2"/>
      <c r="P234" s="10"/>
      <c r="Q234" s="10"/>
      <c r="R234" s="219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3">
      <c r="A235" s="2"/>
      <c r="P235" s="10"/>
      <c r="Q235" s="10"/>
      <c r="R235" s="219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3">
      <c r="A236" s="2"/>
      <c r="P236" s="10"/>
      <c r="Q236" s="10"/>
      <c r="R236" s="219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3">
      <c r="A237" s="2"/>
      <c r="P237" s="10"/>
      <c r="Q237" s="10"/>
      <c r="R237" s="219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3">
      <c r="A238" s="2"/>
      <c r="P238" s="10"/>
      <c r="Q238" s="10"/>
      <c r="R238" s="219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3">
      <c r="A239" s="2"/>
      <c r="P239" s="10"/>
      <c r="Q239" s="10"/>
      <c r="R239" s="219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3">
      <c r="A240" s="2"/>
      <c r="P240" s="10"/>
      <c r="Q240" s="10"/>
      <c r="R240" s="219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3">
      <c r="A241" s="2"/>
      <c r="P241" s="10"/>
      <c r="Q241" s="10"/>
      <c r="R241" s="219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3">
      <c r="A242" s="2"/>
      <c r="P242" s="10"/>
      <c r="Q242" s="10"/>
      <c r="R242" s="219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3">
      <c r="A243" s="2"/>
      <c r="P243" s="10"/>
      <c r="Q243" s="10"/>
      <c r="R243" s="219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3">
      <c r="A244" s="2"/>
      <c r="P244" s="10"/>
      <c r="Q244" s="10"/>
      <c r="R244" s="219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3">
      <c r="A245" s="2"/>
      <c r="P245" s="10"/>
      <c r="Q245" s="10"/>
      <c r="R245" s="219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3">
      <c r="A246" s="2"/>
      <c r="P246" s="10"/>
      <c r="Q246" s="10"/>
      <c r="R246" s="219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3">
      <c r="A247" s="2"/>
      <c r="P247" s="10"/>
      <c r="Q247" s="10"/>
      <c r="R247" s="219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3">
      <c r="A248" s="2"/>
      <c r="P248" s="10"/>
      <c r="Q248" s="10"/>
      <c r="R248" s="219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3">
      <c r="A249" s="2"/>
      <c r="P249" s="10"/>
      <c r="Q249" s="10"/>
      <c r="R249" s="219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3">
      <c r="A250" s="2"/>
      <c r="P250" s="10"/>
      <c r="Q250" s="10"/>
      <c r="R250" s="219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3">
      <c r="A251" s="2"/>
      <c r="P251" s="10"/>
      <c r="Q251" s="10"/>
      <c r="R251" s="219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3">
      <c r="A252" s="2"/>
      <c r="P252" s="10"/>
      <c r="Q252" s="10"/>
      <c r="R252" s="219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3">
      <c r="A253" s="2"/>
      <c r="P253" s="10"/>
      <c r="Q253" s="10"/>
      <c r="R253" s="219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3">
      <c r="A254" s="2"/>
      <c r="P254" s="10"/>
      <c r="Q254" s="10"/>
      <c r="R254" s="219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3">
      <c r="A255" s="2"/>
      <c r="P255" s="10"/>
      <c r="Q255" s="10"/>
      <c r="R255" s="219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3">
      <c r="A256" s="2"/>
      <c r="P256" s="10"/>
      <c r="Q256" s="10"/>
      <c r="R256" s="219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 x14ac:dyDescent="0.3">
      <c r="A257" s="2"/>
      <c r="P257" s="10"/>
      <c r="Q257" s="10"/>
      <c r="R257" s="219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 x14ac:dyDescent="0.3">
      <c r="A258" s="2"/>
      <c r="P258" s="10"/>
      <c r="Q258" s="10"/>
      <c r="R258" s="219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3">
      <c r="A259" s="2"/>
      <c r="P259" s="10"/>
      <c r="Q259" s="10"/>
      <c r="R259" s="219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 x14ac:dyDescent="0.3">
      <c r="A260" s="2"/>
      <c r="P260" s="10"/>
      <c r="Q260" s="10"/>
      <c r="R260" s="219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 x14ac:dyDescent="0.3">
      <c r="A261" s="2"/>
      <c r="P261" s="10"/>
      <c r="Q261" s="10"/>
      <c r="R261" s="219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 x14ac:dyDescent="0.3">
      <c r="A262" s="2"/>
      <c r="P262" s="10"/>
      <c r="Q262" s="10"/>
      <c r="R262" s="219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 x14ac:dyDescent="0.3">
      <c r="A263" s="2"/>
      <c r="P263" s="10"/>
      <c r="Q263" s="10"/>
      <c r="R263" s="219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 x14ac:dyDescent="0.3">
      <c r="A264" s="2"/>
      <c r="P264" s="10"/>
      <c r="Q264" s="10"/>
      <c r="R264" s="219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 x14ac:dyDescent="0.3">
      <c r="A265" s="2"/>
      <c r="P265" s="10"/>
      <c r="Q265" s="10"/>
      <c r="R265" s="219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 x14ac:dyDescent="0.3">
      <c r="A266" s="2"/>
      <c r="P266" s="10"/>
      <c r="Q266" s="10"/>
      <c r="R266" s="219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 x14ac:dyDescent="0.3">
      <c r="A267" s="2"/>
      <c r="P267" s="10"/>
      <c r="Q267" s="10"/>
      <c r="R267" s="219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 x14ac:dyDescent="0.3">
      <c r="A268" s="2"/>
      <c r="P268" s="10"/>
      <c r="Q268" s="10"/>
      <c r="R268" s="219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 x14ac:dyDescent="0.3">
      <c r="A269" s="2"/>
      <c r="P269" s="10"/>
      <c r="Q269" s="10"/>
      <c r="R269" s="219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 x14ac:dyDescent="0.3">
      <c r="A270" s="2"/>
      <c r="P270" s="10"/>
      <c r="Q270" s="10"/>
      <c r="R270" s="219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 x14ac:dyDescent="0.3">
      <c r="A271" s="2"/>
      <c r="P271" s="10"/>
      <c r="Q271" s="10"/>
      <c r="R271" s="219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 x14ac:dyDescent="0.3">
      <c r="A272" s="2"/>
      <c r="P272" s="10"/>
      <c r="Q272" s="10"/>
      <c r="R272" s="219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 x14ac:dyDescent="0.3">
      <c r="A273" s="2"/>
      <c r="P273" s="10"/>
      <c r="Q273" s="10"/>
      <c r="R273" s="219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 x14ac:dyDescent="0.3"/>
    <row r="275" spans="1:26" ht="15.75" customHeight="1" x14ac:dyDescent="0.3"/>
    <row r="276" spans="1:26" ht="15.75" customHeight="1" x14ac:dyDescent="0.3"/>
    <row r="277" spans="1:26" ht="15.75" customHeight="1" x14ac:dyDescent="0.3"/>
    <row r="278" spans="1:26" ht="15.75" customHeight="1" x14ac:dyDescent="0.3"/>
    <row r="279" spans="1:26" ht="15.75" customHeight="1" x14ac:dyDescent="0.3"/>
    <row r="280" spans="1:26" ht="15.75" customHeight="1" x14ac:dyDescent="0.3"/>
    <row r="281" spans="1:26" ht="15.75" customHeight="1" x14ac:dyDescent="0.3"/>
    <row r="282" spans="1:26" ht="15.75" customHeight="1" x14ac:dyDescent="0.3"/>
    <row r="283" spans="1:26" ht="15.75" customHeight="1" x14ac:dyDescent="0.3"/>
    <row r="284" spans="1:26" ht="15.75" customHeight="1" x14ac:dyDescent="0.3"/>
    <row r="285" spans="1:26" ht="15.75" customHeight="1" x14ac:dyDescent="0.3"/>
    <row r="286" spans="1:26" ht="15.75" customHeight="1" x14ac:dyDescent="0.3"/>
    <row r="287" spans="1:26" ht="15.75" customHeight="1" x14ac:dyDescent="0.3"/>
    <row r="288" spans="1:26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</sheetData>
  <mergeCells count="20">
    <mergeCell ref="B1:C1"/>
    <mergeCell ref="A2:E2"/>
    <mergeCell ref="A11:E11"/>
    <mergeCell ref="A15:E15"/>
    <mergeCell ref="F15:G15"/>
    <mergeCell ref="F11:G11"/>
    <mergeCell ref="F2:G2"/>
    <mergeCell ref="F39:G39"/>
    <mergeCell ref="F36:G36"/>
    <mergeCell ref="F34:G34"/>
    <mergeCell ref="F49:G49"/>
    <mergeCell ref="F47:G47"/>
    <mergeCell ref="F44:G44"/>
    <mergeCell ref="A52:E52"/>
    <mergeCell ref="A34:E34"/>
    <mergeCell ref="A36:E36"/>
    <mergeCell ref="A39:E39"/>
    <mergeCell ref="A44:E44"/>
    <mergeCell ref="A47:E47"/>
    <mergeCell ref="A49:E49"/>
  </mergeCells>
  <hyperlinks>
    <hyperlink ref="E16" r:id="rId1"/>
  </hyperlinks>
  <pageMargins left="0.7" right="0.7" top="0.75" bottom="0.75" header="0" footer="0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pane ySplit="1" topLeftCell="A2" activePane="bottomLeft" state="frozen"/>
      <selection activeCell="H38" sqref="H38"/>
      <selection pane="bottomLeft" activeCell="H38" sqref="H38"/>
    </sheetView>
  </sheetViews>
  <sheetFormatPr defaultColWidth="14.44140625" defaultRowHeight="15" customHeight="1" x14ac:dyDescent="0.3"/>
  <cols>
    <col min="1" max="1" width="10.109375" bestFit="1" customWidth="1"/>
    <col min="2" max="2" width="8.6640625" style="43" customWidth="1"/>
    <col min="3" max="3" width="8.44140625" customWidth="1"/>
    <col min="4" max="6" width="5.44140625" customWidth="1"/>
    <col min="7" max="7" width="14.5546875" customWidth="1"/>
    <col min="8" max="8" width="21.33203125" customWidth="1"/>
    <col min="9" max="9" width="10.33203125" customWidth="1"/>
    <col min="10" max="10" width="12.6640625" customWidth="1"/>
    <col min="11" max="11" width="10.6640625" customWidth="1"/>
    <col min="12" max="12" width="13.33203125" style="43" bestFit="1" customWidth="1"/>
    <col min="13" max="13" width="25.6640625" customWidth="1"/>
  </cols>
  <sheetData>
    <row r="1" spans="1:13" ht="14.25" customHeight="1" x14ac:dyDescent="0.3">
      <c r="A1" s="13" t="s">
        <v>9</v>
      </c>
      <c r="B1" s="13" t="s">
        <v>190</v>
      </c>
      <c r="C1" s="19" t="s">
        <v>10</v>
      </c>
      <c r="D1" s="19" t="s">
        <v>11</v>
      </c>
      <c r="E1" s="19" t="s">
        <v>12</v>
      </c>
      <c r="F1" s="19" t="s">
        <v>13</v>
      </c>
      <c r="G1" s="20" t="s">
        <v>14</v>
      </c>
      <c r="H1" s="20" t="s">
        <v>15</v>
      </c>
      <c r="I1" s="20" t="s">
        <v>16</v>
      </c>
      <c r="J1" s="20" t="s">
        <v>17</v>
      </c>
      <c r="K1" s="20" t="s">
        <v>18</v>
      </c>
      <c r="L1" s="55" t="s">
        <v>153</v>
      </c>
      <c r="M1" s="2" t="s">
        <v>157</v>
      </c>
    </row>
    <row r="2" spans="1:13" ht="14.25" customHeight="1" x14ac:dyDescent="0.3">
      <c r="A2" s="54">
        <f>Zimbrich!O51+Zimbrich!P131+Joseph!O48</f>
        <v>43</v>
      </c>
      <c r="B2" s="54">
        <f>Kodak!Q52+Zimbrich!Q131+Joseph!P48</f>
        <v>37</v>
      </c>
      <c r="C2" s="21">
        <f>Kodak!R52+Zimbrich!R131+Joseph!Q48</f>
        <v>17</v>
      </c>
      <c r="D2" s="21">
        <f>Kodak!S52+Zimbrich!S131+Joseph!R48</f>
        <v>1</v>
      </c>
      <c r="E2" s="21">
        <f>Kodak!T52+Zimbrich!T131+Joseph!S48</f>
        <v>15</v>
      </c>
      <c r="F2" s="21">
        <f>Kodak!U52+Zimbrich!U131+Joseph!T48</f>
        <v>9</v>
      </c>
      <c r="G2" s="21">
        <f>Kodak!V52+Zimbrich!V131+Joseph!U48</f>
        <v>6</v>
      </c>
      <c r="H2" s="21" t="e">
        <f>SUM(Kodak!W14+Zimbrich!W131+#REF!)</f>
        <v>#REF!</v>
      </c>
      <c r="I2" s="21">
        <f>Kodak!X52+Zimbrich!X131+Joseph!W48</f>
        <v>1</v>
      </c>
      <c r="J2" s="21">
        <f>Zimbrich!X51+Zimbrich!Y131+Joseph!X48</f>
        <v>4</v>
      </c>
      <c r="K2" s="21">
        <f>Kodak!Z52+Zimbrich!Z131+Joseph!Y48</f>
        <v>3</v>
      </c>
      <c r="L2" s="21">
        <f>Kodak!AA52+Zimbrich!AA131+Joseph!Z48</f>
        <v>4</v>
      </c>
      <c r="M2" s="2" t="e">
        <f>SUM(C2:K2)</f>
        <v>#REF!</v>
      </c>
    </row>
    <row r="3" spans="1:13" ht="14.25" customHeight="1" x14ac:dyDescent="0.3"/>
    <row r="4" spans="1:13" ht="14.25" customHeight="1" x14ac:dyDescent="0.3"/>
    <row r="5" spans="1:13" ht="14.25" customHeight="1" x14ac:dyDescent="0.3">
      <c r="C5" s="398" t="s">
        <v>162</v>
      </c>
      <c r="D5" s="399"/>
      <c r="E5" s="399"/>
      <c r="F5" s="399"/>
      <c r="G5" s="399"/>
    </row>
    <row r="6" spans="1:13" ht="14.25" customHeight="1" x14ac:dyDescent="0.3">
      <c r="C6" s="398" t="e">
        <f>SUM(C2+D2+E2+F2+#REF!+#REF!+#REF!+#REF!)</f>
        <v>#REF!</v>
      </c>
      <c r="D6" s="399"/>
      <c r="E6" s="399"/>
      <c r="F6" s="399"/>
      <c r="G6" s="399"/>
    </row>
    <row r="7" spans="1:13" ht="14.25" customHeight="1" x14ac:dyDescent="0.3"/>
    <row r="8" spans="1:13" ht="14.25" customHeight="1" x14ac:dyDescent="0.3">
      <c r="A8" s="118" t="s">
        <v>596</v>
      </c>
      <c r="B8" s="43">
        <f>Kodak!A53+Joseph!A50+Zimbrich!A133</f>
        <v>166</v>
      </c>
    </row>
    <row r="9" spans="1:13" ht="14.25" customHeight="1" x14ac:dyDescent="0.3"/>
    <row r="10" spans="1:13" ht="14.25" customHeight="1" x14ac:dyDescent="0.3">
      <c r="G10" s="6" t="s">
        <v>163</v>
      </c>
    </row>
    <row r="11" spans="1:13" ht="14.25" customHeight="1" x14ac:dyDescent="0.3">
      <c r="G11" s="6" t="s">
        <v>164</v>
      </c>
    </row>
    <row r="12" spans="1:13" ht="14.25" customHeight="1" x14ac:dyDescent="0.3">
      <c r="G12" s="6" t="s">
        <v>166</v>
      </c>
    </row>
    <row r="13" spans="1:13" ht="14.25" customHeight="1" x14ac:dyDescent="0.3"/>
    <row r="14" spans="1:13" ht="14.25" customHeight="1" x14ac:dyDescent="0.3"/>
    <row r="15" spans="1:13" ht="14.25" customHeight="1" x14ac:dyDescent="0.3"/>
    <row r="16" spans="1:13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C5:G5"/>
    <mergeCell ref="C6:G6"/>
  </mergeCells>
  <pageMargins left="0.25" right="0.25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H38" sqref="H38"/>
    </sheetView>
  </sheetViews>
  <sheetFormatPr defaultRowHeight="14.4" x14ac:dyDescent="0.3"/>
  <cols>
    <col min="5" max="5" width="9.33203125" style="86"/>
    <col min="6" max="6" width="3.6640625" style="85" customWidth="1"/>
    <col min="11" max="11" width="9.33203125" style="86"/>
    <col min="12" max="12" width="3.6640625" style="85" customWidth="1"/>
    <col min="17" max="17" width="9.6640625" bestFit="1" customWidth="1"/>
  </cols>
  <sheetData>
    <row r="1" spans="1:17" ht="15.6" x14ac:dyDescent="0.3">
      <c r="A1" s="347" t="s">
        <v>221</v>
      </c>
      <c r="B1" s="347"/>
      <c r="C1" s="347"/>
      <c r="D1" s="347"/>
      <c r="E1" s="347"/>
      <c r="F1" s="401"/>
      <c r="G1" s="347" t="s">
        <v>222</v>
      </c>
      <c r="H1" s="347"/>
      <c r="I1" s="347"/>
      <c r="J1" s="347"/>
      <c r="K1" s="347"/>
      <c r="L1" s="401"/>
      <c r="M1" s="347" t="s">
        <v>223</v>
      </c>
      <c r="N1" s="347"/>
      <c r="O1" s="347"/>
      <c r="P1" s="347"/>
      <c r="Q1" s="347"/>
    </row>
    <row r="2" spans="1:17" ht="15.6" x14ac:dyDescent="0.3">
      <c r="A2" s="402" t="s">
        <v>225</v>
      </c>
      <c r="B2" s="402"/>
      <c r="C2" s="402" t="s">
        <v>224</v>
      </c>
      <c r="D2" s="402"/>
      <c r="E2" s="88" t="s">
        <v>240</v>
      </c>
      <c r="F2" s="401"/>
      <c r="G2" s="402" t="s">
        <v>225</v>
      </c>
      <c r="H2" s="402"/>
      <c r="I2" s="402" t="s">
        <v>224</v>
      </c>
      <c r="J2" s="402"/>
      <c r="K2" s="88" t="s">
        <v>240</v>
      </c>
      <c r="L2" s="401"/>
      <c r="M2" s="402" t="s">
        <v>225</v>
      </c>
      <c r="N2" s="402"/>
      <c r="O2" s="402" t="s">
        <v>224</v>
      </c>
      <c r="P2" s="402"/>
      <c r="Q2" s="88" t="s">
        <v>240</v>
      </c>
    </row>
    <row r="3" spans="1:17" x14ac:dyDescent="0.3">
      <c r="A3" s="400" t="s">
        <v>234</v>
      </c>
      <c r="B3" s="400"/>
      <c r="C3" s="400" t="s">
        <v>233</v>
      </c>
      <c r="D3" s="400"/>
      <c r="E3" s="87" t="s">
        <v>245</v>
      </c>
      <c r="F3" s="401"/>
      <c r="G3" s="400" t="s">
        <v>232</v>
      </c>
      <c r="H3" s="400"/>
      <c r="I3" s="400" t="s">
        <v>233</v>
      </c>
      <c r="J3" s="400"/>
      <c r="K3" s="87" t="s">
        <v>242</v>
      </c>
      <c r="L3" s="401"/>
      <c r="M3" s="400" t="s">
        <v>227</v>
      </c>
      <c r="N3" s="400"/>
      <c r="O3" s="400" t="s">
        <v>226</v>
      </c>
      <c r="P3" s="400"/>
      <c r="Q3" s="31" t="s">
        <v>244</v>
      </c>
    </row>
    <row r="4" spans="1:17" x14ac:dyDescent="0.3">
      <c r="A4" s="400" t="s">
        <v>235</v>
      </c>
      <c r="B4" s="400"/>
      <c r="C4" s="400" t="s">
        <v>229</v>
      </c>
      <c r="D4" s="400"/>
      <c r="E4" s="87" t="s">
        <v>247</v>
      </c>
      <c r="F4" s="401"/>
      <c r="G4" s="400" t="s">
        <v>231</v>
      </c>
      <c r="H4" s="400"/>
      <c r="I4" s="400" t="s">
        <v>230</v>
      </c>
      <c r="J4" s="400"/>
      <c r="K4" s="87" t="s">
        <v>241</v>
      </c>
      <c r="L4" s="401"/>
      <c r="M4" s="400" t="s">
        <v>228</v>
      </c>
      <c r="N4" s="400"/>
      <c r="O4" s="400" t="s">
        <v>229</v>
      </c>
      <c r="P4" s="400"/>
      <c r="Q4" s="31" t="s">
        <v>243</v>
      </c>
    </row>
    <row r="5" spans="1:17" x14ac:dyDescent="0.3">
      <c r="A5" s="400" t="s">
        <v>236</v>
      </c>
      <c r="B5" s="400"/>
      <c r="C5" s="400" t="s">
        <v>229</v>
      </c>
      <c r="D5" s="400"/>
      <c r="E5" s="87" t="s">
        <v>246</v>
      </c>
      <c r="F5" s="401"/>
      <c r="G5" s="400" t="s">
        <v>237</v>
      </c>
      <c r="H5" s="400"/>
      <c r="I5" s="400" t="s">
        <v>238</v>
      </c>
      <c r="J5" s="400"/>
      <c r="K5" s="87"/>
      <c r="L5" s="401"/>
      <c r="M5" s="400"/>
      <c r="N5" s="400"/>
      <c r="O5" s="400"/>
      <c r="P5" s="400"/>
      <c r="Q5" s="31"/>
    </row>
    <row r="6" spans="1:17" x14ac:dyDescent="0.3">
      <c r="A6" s="400" t="s">
        <v>239</v>
      </c>
      <c r="B6" s="400"/>
      <c r="C6" s="400" t="s">
        <v>238</v>
      </c>
      <c r="D6" s="400"/>
      <c r="E6" s="87"/>
      <c r="F6" s="401"/>
      <c r="G6" s="400"/>
      <c r="H6" s="400"/>
      <c r="I6" s="400"/>
      <c r="J6" s="400"/>
      <c r="K6" s="87"/>
      <c r="L6" s="401"/>
      <c r="M6" s="400"/>
      <c r="N6" s="400"/>
      <c r="O6" s="400"/>
      <c r="P6" s="400"/>
      <c r="Q6" s="31"/>
    </row>
    <row r="7" spans="1:17" x14ac:dyDescent="0.3">
      <c r="C7" s="85"/>
      <c r="D7" s="85"/>
      <c r="F7" s="84"/>
      <c r="G7" s="85"/>
      <c r="H7" s="85"/>
      <c r="I7" s="85"/>
      <c r="J7" s="85"/>
      <c r="M7" s="85"/>
      <c r="N7" s="85"/>
      <c r="O7" s="85"/>
      <c r="P7" s="85"/>
    </row>
    <row r="8" spans="1:17" x14ac:dyDescent="0.3">
      <c r="G8" s="85"/>
      <c r="H8" s="85"/>
      <c r="I8" s="85"/>
      <c r="J8" s="85"/>
      <c r="M8" s="85"/>
      <c r="N8" s="85"/>
      <c r="O8" s="85"/>
      <c r="P8" s="85"/>
    </row>
    <row r="9" spans="1:17" x14ac:dyDescent="0.3">
      <c r="I9" s="85"/>
      <c r="J9" s="85"/>
      <c r="M9" s="85"/>
      <c r="N9" s="85"/>
      <c r="O9" s="85"/>
      <c r="P9" s="85"/>
    </row>
    <row r="10" spans="1:17" x14ac:dyDescent="0.3">
      <c r="I10" s="85"/>
      <c r="J10" s="85"/>
      <c r="M10" s="85"/>
      <c r="N10" s="85"/>
      <c r="O10" s="85"/>
      <c r="P10" s="85"/>
    </row>
    <row r="11" spans="1:17" x14ac:dyDescent="0.3">
      <c r="I11" s="85"/>
      <c r="J11" s="85"/>
    </row>
    <row r="12" spans="1:17" x14ac:dyDescent="0.3">
      <c r="I12" s="85"/>
      <c r="J12" s="85"/>
    </row>
    <row r="13" spans="1:17" x14ac:dyDescent="0.3">
      <c r="I13" s="85"/>
      <c r="J13" s="85"/>
    </row>
  </sheetData>
  <mergeCells count="35">
    <mergeCell ref="L1:L6"/>
    <mergeCell ref="I2:J2"/>
    <mergeCell ref="M2:N2"/>
    <mergeCell ref="O2:P2"/>
    <mergeCell ref="I3:J3"/>
    <mergeCell ref="M1:Q1"/>
    <mergeCell ref="M3:N3"/>
    <mergeCell ref="O5:P5"/>
    <mergeCell ref="O6:P6"/>
    <mergeCell ref="O4:P4"/>
    <mergeCell ref="M4:N4"/>
    <mergeCell ref="M5:N5"/>
    <mergeCell ref="M6:N6"/>
    <mergeCell ref="O3:P3"/>
    <mergeCell ref="A4:B4"/>
    <mergeCell ref="A5:B5"/>
    <mergeCell ref="A6:B6"/>
    <mergeCell ref="G4:H4"/>
    <mergeCell ref="G5:H5"/>
    <mergeCell ref="G6:H6"/>
    <mergeCell ref="F1:F6"/>
    <mergeCell ref="A2:B2"/>
    <mergeCell ref="C2:D2"/>
    <mergeCell ref="G2:H2"/>
    <mergeCell ref="A3:B3"/>
    <mergeCell ref="C3:D3"/>
    <mergeCell ref="G3:H3"/>
    <mergeCell ref="A1:E1"/>
    <mergeCell ref="G1:K1"/>
    <mergeCell ref="I6:J6"/>
    <mergeCell ref="C4:D4"/>
    <mergeCell ref="C5:D5"/>
    <mergeCell ref="I4:J4"/>
    <mergeCell ref="I5:J5"/>
    <mergeCell ref="C6:D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D31" workbookViewId="0">
      <selection activeCell="H38" sqref="H38"/>
    </sheetView>
  </sheetViews>
  <sheetFormatPr defaultRowHeight="14.4" x14ac:dyDescent="0.3"/>
  <cols>
    <col min="1" max="1" width="22.5546875" bestFit="1" customWidth="1"/>
    <col min="2" max="2" width="15.33203125" bestFit="1" customWidth="1"/>
    <col min="3" max="3" width="35" bestFit="1" customWidth="1"/>
    <col min="4" max="4" width="13.109375" bestFit="1" customWidth="1"/>
    <col min="7" max="7" width="54.33203125" bestFit="1" customWidth="1"/>
    <col min="8" max="8" width="80.33203125" bestFit="1" customWidth="1"/>
    <col min="9" max="9" width="29.109375" bestFit="1" customWidth="1"/>
    <col min="10" max="10" width="38" bestFit="1" customWidth="1"/>
  </cols>
  <sheetData>
    <row r="1" spans="1:10" s="153" customFormat="1" x14ac:dyDescent="0.3">
      <c r="G1" s="398"/>
      <c r="H1" s="398"/>
      <c r="I1" s="398" t="s">
        <v>274</v>
      </c>
      <c r="J1" s="398"/>
    </row>
    <row r="2" spans="1:10" x14ac:dyDescent="0.3">
      <c r="A2" s="53" t="s">
        <v>266</v>
      </c>
      <c r="B2" s="53" t="s">
        <v>267</v>
      </c>
      <c r="C2" s="53" t="s">
        <v>268</v>
      </c>
      <c r="D2" s="112"/>
      <c r="E2" s="112"/>
      <c r="F2" s="112"/>
      <c r="G2" s="112"/>
      <c r="H2" s="151"/>
      <c r="I2" s="152" t="s">
        <v>597</v>
      </c>
      <c r="J2" s="152" t="s">
        <v>8</v>
      </c>
    </row>
    <row r="3" spans="1:10" x14ac:dyDescent="0.3">
      <c r="A3" s="118" t="s">
        <v>269</v>
      </c>
      <c r="B3" s="118" t="s">
        <v>274</v>
      </c>
      <c r="C3" t="s">
        <v>672</v>
      </c>
      <c r="G3" s="118"/>
      <c r="H3" s="118"/>
    </row>
    <row r="4" spans="1:10" x14ac:dyDescent="0.3">
      <c r="A4" s="118" t="s">
        <v>270</v>
      </c>
      <c r="B4" s="118" t="s">
        <v>275</v>
      </c>
      <c r="C4" s="118" t="s">
        <v>670</v>
      </c>
      <c r="G4" s="118"/>
      <c r="H4" s="118"/>
    </row>
    <row r="5" spans="1:10" x14ac:dyDescent="0.3">
      <c r="A5" s="118" t="s">
        <v>271</v>
      </c>
      <c r="B5" s="118" t="s">
        <v>276</v>
      </c>
      <c r="G5" s="118"/>
      <c r="H5" s="118"/>
    </row>
    <row r="6" spans="1:10" x14ac:dyDescent="0.3">
      <c r="A6" s="118" t="s">
        <v>272</v>
      </c>
      <c r="B6" s="118" t="s">
        <v>277</v>
      </c>
      <c r="G6" s="118"/>
      <c r="H6" s="118"/>
    </row>
    <row r="7" spans="1:10" x14ac:dyDescent="0.3">
      <c r="A7" s="118" t="s">
        <v>273</v>
      </c>
      <c r="B7" s="118" t="s">
        <v>278</v>
      </c>
      <c r="G7" s="118"/>
      <c r="H7" s="118"/>
    </row>
    <row r="8" spans="1:10" x14ac:dyDescent="0.3">
      <c r="A8" s="118" t="s">
        <v>638</v>
      </c>
      <c r="B8" s="118" t="s">
        <v>279</v>
      </c>
      <c r="C8" t="s">
        <v>639</v>
      </c>
      <c r="G8" s="118"/>
      <c r="H8" s="118"/>
    </row>
    <row r="9" spans="1:10" x14ac:dyDescent="0.3">
      <c r="A9" s="118" t="s">
        <v>637</v>
      </c>
      <c r="B9" s="118" t="s">
        <v>636</v>
      </c>
      <c r="C9" t="s">
        <v>671</v>
      </c>
      <c r="G9" s="118"/>
      <c r="H9" s="118"/>
    </row>
    <row r="10" spans="1:10" x14ac:dyDescent="0.3">
      <c r="A10" s="118" t="s">
        <v>668</v>
      </c>
      <c r="B10" s="118" t="s">
        <v>663</v>
      </c>
      <c r="C10" t="s">
        <v>669</v>
      </c>
      <c r="G10" s="118"/>
      <c r="H10" s="153"/>
    </row>
    <row r="11" spans="1:10" x14ac:dyDescent="0.3">
      <c r="A11" s="118" t="s">
        <v>666</v>
      </c>
      <c r="B11" s="118" t="s">
        <v>664</v>
      </c>
      <c r="C11" s="273" t="s">
        <v>675</v>
      </c>
      <c r="G11" s="118"/>
      <c r="H11" s="153"/>
    </row>
    <row r="12" spans="1:10" x14ac:dyDescent="0.3">
      <c r="A12" s="118" t="s">
        <v>667</v>
      </c>
      <c r="B12" s="118" t="s">
        <v>665</v>
      </c>
      <c r="C12" s="273" t="s">
        <v>676</v>
      </c>
      <c r="G12" s="118"/>
    </row>
    <row r="13" spans="1:10" x14ac:dyDescent="0.3">
      <c r="A13" s="118" t="s">
        <v>673</v>
      </c>
      <c r="B13" s="118" t="s">
        <v>674</v>
      </c>
      <c r="G13" s="118"/>
    </row>
    <row r="14" spans="1:10" x14ac:dyDescent="0.3">
      <c r="G14" s="118"/>
      <c r="H14" s="153"/>
    </row>
    <row r="15" spans="1:10" x14ac:dyDescent="0.3">
      <c r="G15" s="118"/>
    </row>
    <row r="16" spans="1:10" x14ac:dyDescent="0.3">
      <c r="G16" s="272"/>
    </row>
    <row r="17" spans="7:8" x14ac:dyDescent="0.3">
      <c r="G17" s="118"/>
    </row>
    <row r="18" spans="7:8" x14ac:dyDescent="0.3">
      <c r="G18" s="118"/>
    </row>
    <row r="19" spans="7:8" x14ac:dyDescent="0.3">
      <c r="G19" s="118"/>
    </row>
    <row r="20" spans="7:8" x14ac:dyDescent="0.3">
      <c r="G20" s="118"/>
      <c r="H20" s="153"/>
    </row>
    <row r="21" spans="7:8" x14ac:dyDescent="0.3">
      <c r="G21" s="118"/>
      <c r="H21" s="153"/>
    </row>
    <row r="22" spans="7:8" x14ac:dyDescent="0.3">
      <c r="G22" s="118"/>
      <c r="H22" s="153"/>
    </row>
    <row r="23" spans="7:8" x14ac:dyDescent="0.3">
      <c r="G23" s="118"/>
      <c r="H23" s="153"/>
    </row>
    <row r="24" spans="7:8" x14ac:dyDescent="0.3">
      <c r="G24" s="118"/>
      <c r="H24" s="153"/>
    </row>
    <row r="25" spans="7:8" x14ac:dyDescent="0.3">
      <c r="G25" s="118"/>
      <c r="H25" s="153"/>
    </row>
    <row r="26" spans="7:8" x14ac:dyDescent="0.3">
      <c r="G26" s="118"/>
      <c r="H26" s="153"/>
    </row>
    <row r="27" spans="7:8" x14ac:dyDescent="0.3">
      <c r="G27" s="118"/>
      <c r="H27" s="153"/>
    </row>
    <row r="28" spans="7:8" x14ac:dyDescent="0.3">
      <c r="G28" s="118"/>
      <c r="H28" s="153"/>
    </row>
    <row r="29" spans="7:8" x14ac:dyDescent="0.3">
      <c r="G29" s="118"/>
      <c r="H29" s="153"/>
    </row>
    <row r="30" spans="7:8" x14ac:dyDescent="0.3">
      <c r="G30" s="118"/>
      <c r="H30" s="153"/>
    </row>
    <row r="31" spans="7:8" x14ac:dyDescent="0.3">
      <c r="G31" s="118"/>
      <c r="H31" s="153"/>
    </row>
    <row r="32" spans="7:8" x14ac:dyDescent="0.3">
      <c r="G32" s="118"/>
      <c r="H32" s="153"/>
    </row>
    <row r="33" spans="7:8" x14ac:dyDescent="0.3">
      <c r="G33" s="118"/>
      <c r="H33" s="153"/>
    </row>
    <row r="34" spans="7:8" x14ac:dyDescent="0.3">
      <c r="G34" s="118"/>
      <c r="H34" s="153"/>
    </row>
    <row r="35" spans="7:8" x14ac:dyDescent="0.3">
      <c r="G35" s="118"/>
      <c r="H35" s="153"/>
    </row>
    <row r="36" spans="7:8" x14ac:dyDescent="0.3">
      <c r="G36" s="118"/>
      <c r="H36" s="153"/>
    </row>
    <row r="37" spans="7:8" x14ac:dyDescent="0.3">
      <c r="G37" s="118"/>
      <c r="H37" s="153"/>
    </row>
    <row r="38" spans="7:8" x14ac:dyDescent="0.3">
      <c r="G38" s="118"/>
      <c r="H38" s="153"/>
    </row>
    <row r="39" spans="7:8" x14ac:dyDescent="0.3">
      <c r="G39" s="118"/>
      <c r="H39" s="153"/>
    </row>
    <row r="40" spans="7:8" x14ac:dyDescent="0.3">
      <c r="G40" s="118"/>
      <c r="H40" s="118"/>
    </row>
    <row r="41" spans="7:8" x14ac:dyDescent="0.3">
      <c r="G41" s="118"/>
      <c r="H41" s="153"/>
    </row>
    <row r="42" spans="7:8" x14ac:dyDescent="0.3">
      <c r="G42" s="118"/>
      <c r="H42" s="153"/>
    </row>
    <row r="43" spans="7:8" x14ac:dyDescent="0.3">
      <c r="G43" s="118"/>
      <c r="H43" s="153"/>
    </row>
    <row r="44" spans="7:8" x14ac:dyDescent="0.3">
      <c r="G44" s="118"/>
      <c r="H44" s="153"/>
    </row>
    <row r="45" spans="7:8" x14ac:dyDescent="0.3">
      <c r="G45" s="118"/>
      <c r="H45" s="153"/>
    </row>
    <row r="46" spans="7:8" x14ac:dyDescent="0.3">
      <c r="G46" s="118"/>
      <c r="H46" s="153"/>
    </row>
    <row r="47" spans="7:8" x14ac:dyDescent="0.3">
      <c r="G47" s="118"/>
      <c r="H47" s="153"/>
    </row>
    <row r="48" spans="7:8" x14ac:dyDescent="0.3">
      <c r="G48" s="118"/>
      <c r="H48" s="118"/>
    </row>
    <row r="49" spans="7:8" x14ac:dyDescent="0.3">
      <c r="G49" s="118"/>
      <c r="H49" s="118"/>
    </row>
  </sheetData>
  <mergeCells count="2">
    <mergeCell ref="G1:H1"/>
    <mergeCell ref="I1:J1"/>
  </mergeCells>
  <hyperlinks>
    <hyperlink ref="C11" r:id="rId1"/>
    <hyperlink ref="C12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zoomScale="120" zoomScaleNormal="120" workbookViewId="0">
      <selection activeCell="E21" sqref="E21"/>
    </sheetView>
  </sheetViews>
  <sheetFormatPr defaultRowHeight="14.4" x14ac:dyDescent="0.3"/>
  <cols>
    <col min="1" max="1" width="4.33203125" bestFit="1" customWidth="1"/>
    <col min="2" max="2" width="13.33203125" style="113" bestFit="1" customWidth="1"/>
    <col min="3" max="3" width="20.44140625" bestFit="1" customWidth="1"/>
    <col min="4" max="4" width="43.33203125" bestFit="1" customWidth="1"/>
    <col min="5" max="5" width="31.6640625" bestFit="1" customWidth="1"/>
    <col min="6" max="6" width="7.88671875" style="48" bestFit="1" customWidth="1"/>
    <col min="7" max="7" width="5.88671875" style="48" bestFit="1" customWidth="1"/>
  </cols>
  <sheetData>
    <row r="1" spans="1:7" ht="15.75" customHeight="1" x14ac:dyDescent="0.3">
      <c r="A1" s="319" t="s">
        <v>0</v>
      </c>
      <c r="B1" s="403" t="s">
        <v>1</v>
      </c>
      <c r="C1" s="403"/>
      <c r="D1" s="320" t="s">
        <v>2</v>
      </c>
      <c r="E1" s="320" t="str">
        <f>[1]Zimbrich!E1</f>
        <v>E-Mail Address</v>
      </c>
      <c r="F1" s="321" t="s">
        <v>3</v>
      </c>
      <c r="G1" s="322" t="s">
        <v>4</v>
      </c>
    </row>
    <row r="2" spans="1:7" ht="15.75" customHeight="1" x14ac:dyDescent="0.3">
      <c r="A2" s="354" t="s">
        <v>19</v>
      </c>
      <c r="B2" s="354"/>
      <c r="C2" s="354"/>
      <c r="D2" s="354"/>
      <c r="E2" s="354"/>
      <c r="F2" s="404"/>
      <c r="G2" s="404"/>
    </row>
    <row r="3" spans="1:7" ht="15.75" customHeight="1" x14ac:dyDescent="0.3">
      <c r="A3" s="343">
        <v>1</v>
      </c>
      <c r="B3" s="293" t="s">
        <v>695</v>
      </c>
      <c r="C3" s="294" t="s">
        <v>434</v>
      </c>
      <c r="D3" s="294" t="s">
        <v>20</v>
      </c>
      <c r="E3" s="312" t="s">
        <v>677</v>
      </c>
      <c r="F3" s="297" t="s">
        <v>210</v>
      </c>
      <c r="G3" s="297">
        <v>7068</v>
      </c>
    </row>
    <row r="4" spans="1:7" ht="15.75" customHeight="1" x14ac:dyDescent="0.3">
      <c r="A4" s="343">
        <v>2</v>
      </c>
      <c r="B4" s="293" t="s">
        <v>283</v>
      </c>
      <c r="C4" s="294" t="s">
        <v>303</v>
      </c>
      <c r="D4" s="294" t="s">
        <v>28</v>
      </c>
      <c r="E4" s="312" t="s">
        <v>678</v>
      </c>
      <c r="F4" s="297" t="s">
        <v>29</v>
      </c>
      <c r="G4" s="297">
        <v>7058</v>
      </c>
    </row>
    <row r="5" spans="1:7" ht="15.75" customHeight="1" x14ac:dyDescent="0.3">
      <c r="A5" s="343">
        <v>3</v>
      </c>
      <c r="B5" s="293" t="s">
        <v>300</v>
      </c>
      <c r="C5" s="294" t="s">
        <v>304</v>
      </c>
      <c r="D5" s="294" t="s">
        <v>32</v>
      </c>
      <c r="E5" s="312" t="s">
        <v>679</v>
      </c>
      <c r="F5" s="297">
        <v>201</v>
      </c>
      <c r="G5" s="297">
        <v>7201</v>
      </c>
    </row>
    <row r="6" spans="1:7" ht="15.75" customHeight="1" x14ac:dyDescent="0.3">
      <c r="A6" s="343">
        <v>4</v>
      </c>
      <c r="B6" s="293" t="s">
        <v>716</v>
      </c>
      <c r="C6" s="294" t="s">
        <v>305</v>
      </c>
      <c r="D6" s="294" t="s">
        <v>34</v>
      </c>
      <c r="E6" s="312" t="str">
        <f t="shared" ref="E6:E17" si="0">CONCATENATE(LEFT(B6,1),C6,"@emhcharter.org")</f>
        <v>DLopez@emhcharter.org</v>
      </c>
      <c r="F6" s="297" t="s">
        <v>717</v>
      </c>
      <c r="G6" s="297">
        <v>7070</v>
      </c>
    </row>
    <row r="7" spans="1:7" ht="15.75" customHeight="1" x14ac:dyDescent="0.3">
      <c r="A7" s="343">
        <v>5</v>
      </c>
      <c r="B7" s="293" t="s">
        <v>285</v>
      </c>
      <c r="C7" s="294" t="s">
        <v>306</v>
      </c>
      <c r="D7" s="294" t="s">
        <v>202</v>
      </c>
      <c r="E7" s="312" t="str">
        <f t="shared" si="0"/>
        <v>MPetrella@emhcharter.org</v>
      </c>
      <c r="F7" s="297" t="s">
        <v>23</v>
      </c>
      <c r="G7" s="297">
        <v>7035</v>
      </c>
    </row>
    <row r="8" spans="1:7" ht="15.75" customHeight="1" x14ac:dyDescent="0.3">
      <c r="A8" s="343">
        <v>6</v>
      </c>
      <c r="B8" s="293" t="s">
        <v>286</v>
      </c>
      <c r="C8" s="294" t="s">
        <v>307</v>
      </c>
      <c r="D8" s="294" t="s">
        <v>37</v>
      </c>
      <c r="E8" s="312" t="str">
        <f t="shared" si="0"/>
        <v>NKersbergen@emhcharter.org</v>
      </c>
      <c r="F8" s="297"/>
      <c r="G8" s="297">
        <v>7143</v>
      </c>
    </row>
    <row r="9" spans="1:7" ht="15.75" customHeight="1" x14ac:dyDescent="0.3">
      <c r="A9" s="343">
        <v>7</v>
      </c>
      <c r="B9" s="293" t="s">
        <v>282</v>
      </c>
      <c r="C9" s="294" t="s">
        <v>308</v>
      </c>
      <c r="D9" s="294" t="s">
        <v>40</v>
      </c>
      <c r="E9" s="312" t="str">
        <f t="shared" si="0"/>
        <v>JBarry@emhcharter.org</v>
      </c>
      <c r="F9" s="297"/>
      <c r="G9" s="297">
        <v>7060</v>
      </c>
    </row>
    <row r="10" spans="1:7" ht="15.75" customHeight="1" x14ac:dyDescent="0.3">
      <c r="A10" s="343">
        <v>8</v>
      </c>
      <c r="B10" s="293" t="s">
        <v>287</v>
      </c>
      <c r="C10" s="294" t="s">
        <v>309</v>
      </c>
      <c r="D10" s="294" t="s">
        <v>42</v>
      </c>
      <c r="E10" s="312" t="str">
        <f t="shared" si="0"/>
        <v>SFlores @emhcharter.org</v>
      </c>
      <c r="F10" s="297" t="s">
        <v>43</v>
      </c>
      <c r="G10" s="297">
        <v>7050</v>
      </c>
    </row>
    <row r="11" spans="1:7" ht="15.75" customHeight="1" x14ac:dyDescent="0.3">
      <c r="A11" s="343">
        <v>9</v>
      </c>
      <c r="B11" s="293" t="s">
        <v>288</v>
      </c>
      <c r="C11" s="294" t="s">
        <v>310</v>
      </c>
      <c r="D11" s="294" t="s">
        <v>46</v>
      </c>
      <c r="E11" s="312" t="str">
        <f t="shared" si="0"/>
        <v>DSaltares@emhcharter.org</v>
      </c>
      <c r="F11" s="297" t="s">
        <v>25</v>
      </c>
      <c r="G11" s="297">
        <v>7094</v>
      </c>
    </row>
    <row r="12" spans="1:7" ht="15.75" customHeight="1" x14ac:dyDescent="0.3">
      <c r="A12" s="343">
        <v>10</v>
      </c>
      <c r="B12" s="293" t="s">
        <v>718</v>
      </c>
      <c r="C12" s="294" t="s">
        <v>719</v>
      </c>
      <c r="D12" s="294" t="s">
        <v>47</v>
      </c>
      <c r="E12" s="312" t="str">
        <f t="shared" si="0"/>
        <v>TLott@emhcharter.org</v>
      </c>
      <c r="F12" s="297">
        <v>226</v>
      </c>
      <c r="G12" s="297">
        <v>7071</v>
      </c>
    </row>
    <row r="13" spans="1:7" ht="15.75" customHeight="1" x14ac:dyDescent="0.3">
      <c r="A13" s="343">
        <v>11</v>
      </c>
      <c r="B13" s="293" t="s">
        <v>290</v>
      </c>
      <c r="C13" s="294" t="s">
        <v>312</v>
      </c>
      <c r="D13" s="294" t="s">
        <v>51</v>
      </c>
      <c r="E13" s="312" t="str">
        <f t="shared" si="0"/>
        <v>DCranston@emhcharter.org</v>
      </c>
      <c r="F13" s="297">
        <v>225</v>
      </c>
      <c r="G13" s="297">
        <v>7226</v>
      </c>
    </row>
    <row r="14" spans="1:7" ht="15.75" customHeight="1" x14ac:dyDescent="0.3">
      <c r="A14" s="343">
        <v>12</v>
      </c>
      <c r="B14" s="293" t="s">
        <v>291</v>
      </c>
      <c r="C14" s="294" t="s">
        <v>313</v>
      </c>
      <c r="D14" s="294" t="s">
        <v>593</v>
      </c>
      <c r="E14" s="312" t="str">
        <f t="shared" si="0"/>
        <v>RJeanotte @emhcharter.org</v>
      </c>
      <c r="F14" s="297">
        <v>120</v>
      </c>
      <c r="G14" s="297">
        <v>7056</v>
      </c>
    </row>
    <row r="15" spans="1:7" ht="15.75" customHeight="1" x14ac:dyDescent="0.3">
      <c r="A15" s="343">
        <v>13</v>
      </c>
      <c r="B15" s="293" t="s">
        <v>292</v>
      </c>
      <c r="C15" s="294" t="s">
        <v>314</v>
      </c>
      <c r="D15" s="294" t="s">
        <v>595</v>
      </c>
      <c r="E15" s="312" t="str">
        <f t="shared" si="0"/>
        <v>IBishop@emhcharter.org</v>
      </c>
      <c r="F15" s="297">
        <v>120</v>
      </c>
      <c r="G15" s="297">
        <v>7055</v>
      </c>
    </row>
    <row r="16" spans="1:7" ht="15.75" customHeight="1" x14ac:dyDescent="0.3">
      <c r="A16" s="343">
        <v>14</v>
      </c>
      <c r="B16" s="293" t="s">
        <v>293</v>
      </c>
      <c r="C16" s="294" t="s">
        <v>305</v>
      </c>
      <c r="D16" s="294" t="s">
        <v>58</v>
      </c>
      <c r="E16" s="312" t="str">
        <f t="shared" si="0"/>
        <v>MLopez@emhcharter.org</v>
      </c>
      <c r="F16" s="297">
        <v>100</v>
      </c>
      <c r="G16" s="297">
        <v>7150</v>
      </c>
    </row>
    <row r="17" spans="1:7" ht="15.75" customHeight="1" x14ac:dyDescent="0.3">
      <c r="A17" s="343">
        <v>15</v>
      </c>
      <c r="B17" s="293" t="s">
        <v>294</v>
      </c>
      <c r="C17" s="294" t="s">
        <v>315</v>
      </c>
      <c r="D17" s="294" t="s">
        <v>61</v>
      </c>
      <c r="E17" s="312" t="str">
        <f t="shared" si="0"/>
        <v>JAltu@emhcharter.org</v>
      </c>
      <c r="F17" s="297">
        <v>100</v>
      </c>
      <c r="G17" s="297">
        <v>7151</v>
      </c>
    </row>
    <row r="18" spans="1:7" ht="15.75" customHeight="1" x14ac:dyDescent="0.3">
      <c r="A18" s="343">
        <v>16</v>
      </c>
      <c r="B18" s="293" t="s">
        <v>295</v>
      </c>
      <c r="C18" s="294" t="s">
        <v>316</v>
      </c>
      <c r="D18" s="294" t="s">
        <v>185</v>
      </c>
      <c r="E18" s="312" t="s">
        <v>592</v>
      </c>
      <c r="F18" s="297">
        <v>219</v>
      </c>
      <c r="G18" s="297">
        <v>7061</v>
      </c>
    </row>
    <row r="19" spans="1:7" ht="15.75" customHeight="1" x14ac:dyDescent="0.3">
      <c r="A19" s="343">
        <v>17</v>
      </c>
      <c r="B19" s="293" t="s">
        <v>297</v>
      </c>
      <c r="C19" s="294" t="s">
        <v>318</v>
      </c>
      <c r="D19" s="294" t="s">
        <v>31</v>
      </c>
      <c r="E19" s="312" t="str">
        <f>CONCATENATE(LEFT(B19,1),C19,"@emhcharter.org")</f>
        <v>WAdames@emhcharter.org</v>
      </c>
      <c r="F19" s="297">
        <v>101</v>
      </c>
      <c r="G19" s="297">
        <v>7051</v>
      </c>
    </row>
    <row r="20" spans="1:7" ht="15.75" customHeight="1" x14ac:dyDescent="0.3">
      <c r="A20" s="343">
        <v>18</v>
      </c>
      <c r="B20" s="293"/>
      <c r="C20" s="294" t="s">
        <v>203</v>
      </c>
      <c r="D20" s="294" t="s">
        <v>204</v>
      </c>
      <c r="E20" s="312"/>
      <c r="F20" s="297" t="s">
        <v>205</v>
      </c>
      <c r="G20" s="297">
        <v>7040</v>
      </c>
    </row>
    <row r="21" spans="1:7" ht="15.75" customHeight="1" x14ac:dyDescent="0.3">
      <c r="A21" s="343">
        <v>19</v>
      </c>
      <c r="B21" s="293"/>
      <c r="C21" s="294" t="s">
        <v>696</v>
      </c>
      <c r="D21" s="294" t="s">
        <v>697</v>
      </c>
      <c r="E21" s="312"/>
      <c r="F21" s="297" t="s">
        <v>698</v>
      </c>
      <c r="G21" s="297"/>
    </row>
    <row r="22" spans="1:7" ht="15.75" customHeight="1" x14ac:dyDescent="0.3">
      <c r="A22" s="343">
        <v>20</v>
      </c>
      <c r="B22" s="293" t="s">
        <v>792</v>
      </c>
      <c r="C22" s="294" t="s">
        <v>3</v>
      </c>
      <c r="D22" s="294" t="s">
        <v>793</v>
      </c>
      <c r="E22" s="312"/>
      <c r="F22" s="297" t="s">
        <v>209</v>
      </c>
      <c r="G22" s="297">
        <v>7081</v>
      </c>
    </row>
    <row r="23" spans="1:7" ht="15.75" customHeight="1" x14ac:dyDescent="0.3">
      <c r="A23" s="354" t="s">
        <v>64</v>
      </c>
      <c r="B23" s="354"/>
      <c r="C23" s="354"/>
      <c r="D23" s="354"/>
      <c r="E23" s="354"/>
      <c r="F23" s="364"/>
      <c r="G23" s="364"/>
    </row>
    <row r="24" spans="1:7" ht="15.75" customHeight="1" x14ac:dyDescent="0.3">
      <c r="A24" s="343">
        <v>21</v>
      </c>
      <c r="B24" s="41" t="s">
        <v>319</v>
      </c>
      <c r="C24" s="294" t="s">
        <v>326</v>
      </c>
      <c r="D24" s="294" t="s">
        <v>67</v>
      </c>
      <c r="E24" s="313" t="str">
        <f>CONCATENATE(LEFT(B24,1),C24,"@emhcharter.org")</f>
        <v>KPritty@emhcharter.org</v>
      </c>
      <c r="F24" s="297">
        <v>103</v>
      </c>
      <c r="G24" s="297">
        <v>7067</v>
      </c>
    </row>
    <row r="25" spans="1:7" ht="15.75" customHeight="1" x14ac:dyDescent="0.3">
      <c r="A25" s="343">
        <v>22</v>
      </c>
      <c r="B25" s="41" t="s">
        <v>320</v>
      </c>
      <c r="C25" s="294" t="s">
        <v>327</v>
      </c>
      <c r="D25" s="294" t="s">
        <v>69</v>
      </c>
      <c r="E25" s="313" t="str">
        <f t="shared" ref="E25:E31" si="1">CONCATENATE(LEFT(B25,1),C25,"@emhcharter.org")</f>
        <v>KZeman@emhcharter.org</v>
      </c>
      <c r="F25" s="297">
        <v>103</v>
      </c>
      <c r="G25" s="297">
        <v>7067</v>
      </c>
    </row>
    <row r="26" spans="1:7" ht="15.75" customHeight="1" x14ac:dyDescent="0.3">
      <c r="A26" s="343">
        <v>23</v>
      </c>
      <c r="B26" s="41" t="s">
        <v>321</v>
      </c>
      <c r="C26" s="294" t="s">
        <v>308</v>
      </c>
      <c r="D26" s="294" t="s">
        <v>72</v>
      </c>
      <c r="E26" s="313" t="str">
        <f t="shared" si="1"/>
        <v>KBarry@emhcharter.org</v>
      </c>
      <c r="F26" s="297">
        <v>103</v>
      </c>
      <c r="G26" s="297">
        <v>7067</v>
      </c>
    </row>
    <row r="27" spans="1:7" ht="15.75" customHeight="1" x14ac:dyDescent="0.3">
      <c r="A27" s="343">
        <v>24</v>
      </c>
      <c r="B27" s="41" t="s">
        <v>322</v>
      </c>
      <c r="C27" s="294" t="s">
        <v>328</v>
      </c>
      <c r="D27" s="294" t="s">
        <v>73</v>
      </c>
      <c r="E27" s="313" t="str">
        <f t="shared" si="1"/>
        <v>YVanegas@emhcharter.org</v>
      </c>
      <c r="F27" s="297">
        <v>103</v>
      </c>
      <c r="G27" s="297">
        <v>7067</v>
      </c>
    </row>
    <row r="28" spans="1:7" ht="15.75" customHeight="1" x14ac:dyDescent="0.3">
      <c r="A28" s="343">
        <v>25</v>
      </c>
      <c r="B28" s="41" t="s">
        <v>323</v>
      </c>
      <c r="C28" s="294" t="s">
        <v>329</v>
      </c>
      <c r="D28" s="294" t="s">
        <v>75</v>
      </c>
      <c r="E28" s="313" t="str">
        <f t="shared" si="1"/>
        <v>LGastelum@emhcharter.org</v>
      </c>
      <c r="F28" s="297" t="s">
        <v>211</v>
      </c>
      <c r="G28" s="297">
        <v>7225</v>
      </c>
    </row>
    <row r="29" spans="1:7" ht="15.75" customHeight="1" x14ac:dyDescent="0.3">
      <c r="A29" s="343">
        <v>26</v>
      </c>
      <c r="B29" s="41" t="s">
        <v>324</v>
      </c>
      <c r="C29" s="294" t="s">
        <v>330</v>
      </c>
      <c r="D29" s="294" t="s">
        <v>78</v>
      </c>
      <c r="E29" s="313" t="str">
        <f t="shared" si="1"/>
        <v>KWhipset@emhcharter.org</v>
      </c>
      <c r="F29" s="297" t="s">
        <v>212</v>
      </c>
      <c r="G29" s="297">
        <v>7072</v>
      </c>
    </row>
    <row r="30" spans="1:7" ht="15.75" customHeight="1" x14ac:dyDescent="0.3">
      <c r="A30" s="343">
        <v>27</v>
      </c>
      <c r="B30" s="41" t="s">
        <v>325</v>
      </c>
      <c r="C30" s="294" t="s">
        <v>331</v>
      </c>
      <c r="D30" s="294" t="s">
        <v>81</v>
      </c>
      <c r="E30" s="313" t="str">
        <f t="shared" si="1"/>
        <v>CRios@emhcharter.org</v>
      </c>
      <c r="F30" s="297" t="s">
        <v>213</v>
      </c>
      <c r="G30" s="297">
        <v>7062</v>
      </c>
    </row>
    <row r="31" spans="1:7" ht="15.75" customHeight="1" x14ac:dyDescent="0.3">
      <c r="A31" s="343">
        <v>28</v>
      </c>
      <c r="B31" s="41" t="s">
        <v>720</v>
      </c>
      <c r="C31" s="294" t="s">
        <v>721</v>
      </c>
      <c r="D31" s="294" t="s">
        <v>722</v>
      </c>
      <c r="E31" s="313" t="str">
        <f t="shared" si="1"/>
        <v>KOsgood@emhcharter.org</v>
      </c>
      <c r="F31" s="297" t="s">
        <v>254</v>
      </c>
      <c r="G31" s="297">
        <v>7087</v>
      </c>
    </row>
    <row r="32" spans="1:7" ht="15.75" customHeight="1" x14ac:dyDescent="0.3">
      <c r="A32" s="368" t="s">
        <v>818</v>
      </c>
      <c r="B32" s="369"/>
      <c r="C32" s="369"/>
      <c r="D32" s="369"/>
      <c r="E32" s="370"/>
      <c r="F32" s="364"/>
      <c r="G32" s="364"/>
    </row>
    <row r="33" spans="1:7" ht="15.75" customHeight="1" x14ac:dyDescent="0.3">
      <c r="A33" s="343">
        <v>44</v>
      </c>
      <c r="B33" s="293" t="s">
        <v>401</v>
      </c>
      <c r="C33" s="296" t="s">
        <v>767</v>
      </c>
      <c r="D33" s="296" t="s">
        <v>819</v>
      </c>
      <c r="E33" s="305" t="str">
        <f>CONCATENATE(LEFT(B33,1),C33,"@emhcharter.org")</f>
        <v>MLuqueno@emhcharter.org</v>
      </c>
      <c r="F33" s="297">
        <v>115</v>
      </c>
      <c r="G33" s="297">
        <v>7115</v>
      </c>
    </row>
    <row r="34" spans="1:7" ht="15.75" customHeight="1" x14ac:dyDescent="0.3">
      <c r="A34" s="343">
        <v>32</v>
      </c>
      <c r="B34" s="293" t="s">
        <v>349</v>
      </c>
      <c r="C34" s="296" t="s">
        <v>372</v>
      </c>
      <c r="D34" s="296" t="s">
        <v>820</v>
      </c>
      <c r="E34" s="305" t="str">
        <f>CONCATENATE(LEFT(B34,1),C34,"@emhcharter.org")</f>
        <v>ASanchez@emhcharter.org</v>
      </c>
      <c r="F34" s="297">
        <v>113</v>
      </c>
      <c r="G34" s="297">
        <v>7113</v>
      </c>
    </row>
    <row r="35" spans="1:7" ht="15.75" customHeight="1" x14ac:dyDescent="0.3">
      <c r="A35" s="343">
        <v>31</v>
      </c>
      <c r="B35" s="293" t="s">
        <v>333</v>
      </c>
      <c r="C35" s="298" t="s">
        <v>338</v>
      </c>
      <c r="D35" s="298" t="s">
        <v>821</v>
      </c>
      <c r="E35" s="305" t="str">
        <f>CONCATENATE(LEFT(B35,1),C35,"@emhcharter.org")</f>
        <v>LMarlin@emhcharter.org</v>
      </c>
      <c r="F35" s="297">
        <v>113</v>
      </c>
      <c r="G35" s="297">
        <v>7113</v>
      </c>
    </row>
    <row r="36" spans="1:7" ht="15.75" customHeight="1" x14ac:dyDescent="0.3">
      <c r="A36" s="343">
        <v>34</v>
      </c>
      <c r="B36" s="293" t="s">
        <v>335</v>
      </c>
      <c r="C36" s="298" t="s">
        <v>340</v>
      </c>
      <c r="D36" s="296" t="s">
        <v>820</v>
      </c>
      <c r="E36" s="305" t="str">
        <f>CONCATENATE(LEFT(B36,1),C36,"@emhcharter.org")</f>
        <v>YNegron@emhcharter.org</v>
      </c>
      <c r="F36" s="297">
        <v>115</v>
      </c>
      <c r="G36" s="297">
        <v>7115</v>
      </c>
    </row>
    <row r="37" spans="1:7" ht="15.75" customHeight="1" x14ac:dyDescent="0.3">
      <c r="A37" s="343">
        <v>37</v>
      </c>
      <c r="B37" s="293" t="s">
        <v>344</v>
      </c>
      <c r="C37" s="298" t="s">
        <v>367</v>
      </c>
      <c r="D37" s="293" t="s">
        <v>822</v>
      </c>
      <c r="E37" s="305" t="str">
        <f>CONCATENATE(LEFT(B37,1),C37,"@emhcharter.org")</f>
        <v>YMurphy@emhcharter.org</v>
      </c>
      <c r="F37" s="297">
        <v>202</v>
      </c>
      <c r="G37" s="297">
        <v>7202</v>
      </c>
    </row>
    <row r="38" spans="1:7" ht="15.75" customHeight="1" x14ac:dyDescent="0.3">
      <c r="A38" s="343">
        <v>38</v>
      </c>
      <c r="B38" s="293" t="s">
        <v>345</v>
      </c>
      <c r="C38" s="298" t="s">
        <v>368</v>
      </c>
      <c r="D38" s="296" t="s">
        <v>820</v>
      </c>
      <c r="E38" s="305" t="str">
        <f>CONCATENATE(LEFT(B38,1),C38,"@emhcharter.org")</f>
        <v>ITorres@emhcharter.org</v>
      </c>
      <c r="F38" s="297">
        <v>218</v>
      </c>
      <c r="G38" s="297">
        <v>7218</v>
      </c>
    </row>
    <row r="39" spans="1:7" ht="15.75" customHeight="1" x14ac:dyDescent="0.3">
      <c r="A39" s="343">
        <v>35</v>
      </c>
      <c r="B39" s="293" t="s">
        <v>342</v>
      </c>
      <c r="C39" s="298" t="s">
        <v>365</v>
      </c>
      <c r="D39" s="298" t="s">
        <v>823</v>
      </c>
      <c r="E39" s="305" t="str">
        <f>CONCATENATE(LEFT(B39,1),C39,"@emhcharter.org")</f>
        <v>TStampfer@emhcharter.org</v>
      </c>
      <c r="F39" s="297">
        <v>114</v>
      </c>
      <c r="G39" s="297">
        <v>7114</v>
      </c>
    </row>
    <row r="40" spans="1:7" ht="15.75" customHeight="1" x14ac:dyDescent="0.3">
      <c r="A40" s="343">
        <v>36</v>
      </c>
      <c r="B40" s="293" t="s">
        <v>343</v>
      </c>
      <c r="C40" s="298" t="s">
        <v>366</v>
      </c>
      <c r="D40" s="296" t="s">
        <v>820</v>
      </c>
      <c r="E40" s="314" t="s">
        <v>723</v>
      </c>
      <c r="F40" s="297">
        <v>114</v>
      </c>
      <c r="G40" s="297">
        <v>7114</v>
      </c>
    </row>
    <row r="41" spans="1:7" s="98" customFormat="1" ht="15.75" customHeight="1" x14ac:dyDescent="0.3">
      <c r="A41" s="343">
        <v>55</v>
      </c>
      <c r="B41" s="293" t="s">
        <v>359</v>
      </c>
      <c r="C41" s="298" t="s">
        <v>699</v>
      </c>
      <c r="D41" s="298" t="s">
        <v>824</v>
      </c>
      <c r="E41" s="305" t="str">
        <f>CONCATENATE(LEFT(B41,1),C41,"@emhcharter.org")</f>
        <v>LBaez@emhcharter.org</v>
      </c>
      <c r="F41" s="297">
        <v>215</v>
      </c>
      <c r="G41" s="297">
        <v>7215</v>
      </c>
    </row>
    <row r="42" spans="1:7" ht="15.75" customHeight="1" x14ac:dyDescent="0.3">
      <c r="A42" s="343">
        <v>56</v>
      </c>
      <c r="B42" s="293" t="s">
        <v>360</v>
      </c>
      <c r="C42" s="298" t="s">
        <v>384</v>
      </c>
      <c r="D42" s="296" t="s">
        <v>820</v>
      </c>
      <c r="E42" s="305" t="str">
        <f>CONCATENATE(LEFT(B42,1),C42,"@emhcharter.org")</f>
        <v>AVargas@emhcharter.org</v>
      </c>
      <c r="F42" s="297">
        <v>215</v>
      </c>
      <c r="G42" s="297">
        <v>7215</v>
      </c>
    </row>
    <row r="43" spans="1:7" ht="15.75" customHeight="1" x14ac:dyDescent="0.3">
      <c r="A43" s="343">
        <v>50</v>
      </c>
      <c r="B43" s="293" t="s">
        <v>353</v>
      </c>
      <c r="C43" s="296" t="s">
        <v>377</v>
      </c>
      <c r="D43" s="296" t="s">
        <v>825</v>
      </c>
      <c r="E43" s="305" t="str">
        <f>CONCATENATE(LEFT(B43,1),C43,"@emhcharter.org")</f>
        <v>YCarrasquillo@emhcharter.org</v>
      </c>
      <c r="F43" s="297">
        <v>201</v>
      </c>
      <c r="G43" s="297">
        <v>7129</v>
      </c>
    </row>
    <row r="44" spans="1:7" ht="15.75" customHeight="1" x14ac:dyDescent="0.3">
      <c r="A44" s="343">
        <v>51</v>
      </c>
      <c r="B44" s="293" t="s">
        <v>354</v>
      </c>
      <c r="C44" s="296" t="s">
        <v>378</v>
      </c>
      <c r="D44" s="296" t="s">
        <v>820</v>
      </c>
      <c r="E44" s="305" t="str">
        <f>CONCATENATE(LEFT(B44,1),C44,"@emhcharter.org")</f>
        <v>GRoman@emhcharter.org</v>
      </c>
      <c r="F44" s="297">
        <v>201</v>
      </c>
      <c r="G44" s="297">
        <v>7129</v>
      </c>
    </row>
    <row r="45" spans="1:7" ht="15.75" customHeight="1" x14ac:dyDescent="0.3">
      <c r="A45" s="343">
        <v>48</v>
      </c>
      <c r="B45" s="293" t="s">
        <v>351</v>
      </c>
      <c r="C45" s="298" t="s">
        <v>375</v>
      </c>
      <c r="D45" s="298" t="s">
        <v>824</v>
      </c>
      <c r="E45" s="305" t="str">
        <f>CONCATENATE(LEFT(B45,1),C45,"@emhcharter.org")</f>
        <v>ODeGregorio@emhcharter.org</v>
      </c>
      <c r="F45" s="297">
        <v>116</v>
      </c>
      <c r="G45" s="297">
        <v>7096</v>
      </c>
    </row>
    <row r="46" spans="1:7" ht="15.75" customHeight="1" x14ac:dyDescent="0.3">
      <c r="A46" s="343">
        <v>45</v>
      </c>
      <c r="B46" s="293" t="s">
        <v>826</v>
      </c>
      <c r="C46" s="296" t="s">
        <v>376</v>
      </c>
      <c r="D46" s="296" t="s">
        <v>820</v>
      </c>
      <c r="E46" s="305" t="str">
        <f>CONCATENATE(LEFT(B46,1),C46,"@emhcharter.org")</f>
        <v>SOcasio@emhcharter.org</v>
      </c>
      <c r="F46" s="297">
        <v>115</v>
      </c>
      <c r="G46" s="297">
        <v>7115</v>
      </c>
    </row>
    <row r="47" spans="1:7" ht="15.75" customHeight="1" x14ac:dyDescent="0.3">
      <c r="A47" s="343">
        <v>29</v>
      </c>
      <c r="B47" s="293" t="s">
        <v>332</v>
      </c>
      <c r="C47" s="298" t="s">
        <v>336</v>
      </c>
      <c r="D47" s="298" t="s">
        <v>827</v>
      </c>
      <c r="E47" s="305" t="str">
        <f t="shared" ref="E47:E48" si="2">CONCATENATE(LEFT(B47,1),C47,"@emhcharter.org")</f>
        <v>JSchuler@emhcharter.org</v>
      </c>
      <c r="F47" s="297">
        <v>216</v>
      </c>
      <c r="G47" s="297">
        <v>7116</v>
      </c>
    </row>
    <row r="48" spans="1:7" ht="15.75" customHeight="1" x14ac:dyDescent="0.3">
      <c r="A48" s="343">
        <v>30</v>
      </c>
      <c r="B48" s="293" t="s">
        <v>285</v>
      </c>
      <c r="C48" s="298" t="s">
        <v>337</v>
      </c>
      <c r="D48" s="296" t="s">
        <v>820</v>
      </c>
      <c r="E48" s="305" t="str">
        <f t="shared" si="2"/>
        <v>MDeJesus@emhcharter.org</v>
      </c>
      <c r="F48" s="297">
        <v>216</v>
      </c>
      <c r="G48" s="297">
        <v>7116</v>
      </c>
    </row>
    <row r="49" spans="1:7" ht="15.75" customHeight="1" x14ac:dyDescent="0.3">
      <c r="A49" s="343">
        <v>42</v>
      </c>
      <c r="B49" s="293" t="s">
        <v>724</v>
      </c>
      <c r="C49" s="296" t="s">
        <v>725</v>
      </c>
      <c r="D49" s="296" t="s">
        <v>827</v>
      </c>
      <c r="E49" s="305" t="str">
        <f>CONCATENATE(LEFT(B49,1),C49,"@emhcharter.org")</f>
        <v>JSteffenhagen@emhcharter.org</v>
      </c>
      <c r="F49" s="297">
        <v>117</v>
      </c>
      <c r="G49" s="297">
        <v>7117</v>
      </c>
    </row>
    <row r="50" spans="1:7" ht="15.75" customHeight="1" x14ac:dyDescent="0.3">
      <c r="A50" s="343">
        <v>43</v>
      </c>
      <c r="B50" s="293" t="s">
        <v>358</v>
      </c>
      <c r="C50" s="298" t="s">
        <v>382</v>
      </c>
      <c r="D50" s="296" t="s">
        <v>820</v>
      </c>
      <c r="E50" s="305" t="str">
        <f>CONCATENATE(LEFT(B50,1),C50,"@emhcharter.org")</f>
        <v>MSantos@emhcharter.org</v>
      </c>
      <c r="F50" s="297">
        <v>221</v>
      </c>
      <c r="G50" s="297">
        <v>7221</v>
      </c>
    </row>
    <row r="51" spans="1:7" ht="15.75" customHeight="1" x14ac:dyDescent="0.3">
      <c r="A51" s="343">
        <v>39</v>
      </c>
      <c r="B51" s="293" t="s">
        <v>346</v>
      </c>
      <c r="C51" s="298" t="s">
        <v>369</v>
      </c>
      <c r="D51" s="298" t="s">
        <v>828</v>
      </c>
      <c r="E51" s="305" t="str">
        <f t="shared" ref="E51:E52" si="3">CONCATENATE(LEFT(B51,1),C51,"@emhcharter.org")</f>
        <v>VLewis@emhcharter.org</v>
      </c>
      <c r="F51" s="297">
        <v>218</v>
      </c>
      <c r="G51" s="297">
        <v>7218</v>
      </c>
    </row>
    <row r="52" spans="1:7" ht="15.75" customHeight="1" x14ac:dyDescent="0.3">
      <c r="A52" s="343">
        <v>40</v>
      </c>
      <c r="B52" s="293" t="s">
        <v>423</v>
      </c>
      <c r="C52" s="315" t="s">
        <v>374</v>
      </c>
      <c r="D52" s="296" t="s">
        <v>820</v>
      </c>
      <c r="E52" s="305" t="str">
        <f t="shared" si="3"/>
        <v>DSantiago@emhcharter.org</v>
      </c>
      <c r="F52" s="297">
        <v>217</v>
      </c>
      <c r="G52" s="297">
        <v>7209</v>
      </c>
    </row>
    <row r="53" spans="1:7" ht="15.75" customHeight="1" x14ac:dyDescent="0.3">
      <c r="A53" s="343">
        <v>86</v>
      </c>
      <c r="B53" s="293" t="s">
        <v>784</v>
      </c>
      <c r="C53" s="296" t="s">
        <v>829</v>
      </c>
      <c r="D53" s="293" t="s">
        <v>830</v>
      </c>
      <c r="E53" s="305" t="str">
        <f>CONCATENATE(LEFT(B53,1),C53,"@emhcharter.org")</f>
        <v>SOrengo@emhcharter.org</v>
      </c>
      <c r="F53" s="297"/>
      <c r="G53" s="297"/>
    </row>
    <row r="54" spans="1:7" ht="15.75" customHeight="1" x14ac:dyDescent="0.3">
      <c r="A54" s="343">
        <v>49</v>
      </c>
      <c r="B54" s="293" t="s">
        <v>341</v>
      </c>
      <c r="C54" s="298" t="s">
        <v>364</v>
      </c>
      <c r="D54" s="296" t="s">
        <v>820</v>
      </c>
      <c r="E54" s="314" t="s">
        <v>589</v>
      </c>
      <c r="F54" s="297">
        <v>116</v>
      </c>
      <c r="G54" s="297">
        <v>7096</v>
      </c>
    </row>
    <row r="55" spans="1:7" ht="15.75" customHeight="1" x14ac:dyDescent="0.3">
      <c r="A55" s="343">
        <v>57</v>
      </c>
      <c r="B55" s="293" t="s">
        <v>361</v>
      </c>
      <c r="C55" s="298" t="s">
        <v>385</v>
      </c>
      <c r="D55" s="298" t="s">
        <v>831</v>
      </c>
      <c r="E55" s="305" t="str">
        <f>CONCATENATE(LEFT(B55,1),C55,"@emhcharter.org")</f>
        <v>LSanna@emhcharter.org</v>
      </c>
      <c r="F55" s="297">
        <v>220</v>
      </c>
      <c r="G55" s="297">
        <v>7220</v>
      </c>
    </row>
    <row r="56" spans="1:7" ht="15.75" customHeight="1" x14ac:dyDescent="0.3">
      <c r="A56" s="343">
        <v>58</v>
      </c>
      <c r="B56" s="293" t="s">
        <v>362</v>
      </c>
      <c r="C56" s="294" t="s">
        <v>386</v>
      </c>
      <c r="D56" s="296" t="s">
        <v>820</v>
      </c>
      <c r="E56" s="305" t="str">
        <f>CONCATENATE(LEFT(B56,1),C56,"@emhcharter.org")</f>
        <v>KAponte@emhcharter.org</v>
      </c>
      <c r="F56" s="297">
        <v>220</v>
      </c>
      <c r="G56" s="297">
        <v>7220</v>
      </c>
    </row>
    <row r="57" spans="1:7" ht="15.75" customHeight="1" x14ac:dyDescent="0.3">
      <c r="A57" s="343">
        <v>59</v>
      </c>
      <c r="B57" s="293" t="s">
        <v>726</v>
      </c>
      <c r="C57" s="296" t="s">
        <v>434</v>
      </c>
      <c r="D57" s="293" t="s">
        <v>832</v>
      </c>
      <c r="E57" s="305" t="str">
        <f>CONCATENATE(LEFT(B57,1),C57,"@emhcharter.org")</f>
        <v>DVazquez@emhcharter.org</v>
      </c>
      <c r="F57" s="297" t="s">
        <v>768</v>
      </c>
      <c r="G57" s="297"/>
    </row>
    <row r="58" spans="1:7" ht="15.75" customHeight="1" x14ac:dyDescent="0.3">
      <c r="A58" s="343">
        <v>60</v>
      </c>
      <c r="B58" s="41" t="s">
        <v>795</v>
      </c>
      <c r="C58" s="305" t="s">
        <v>796</v>
      </c>
      <c r="D58" s="296" t="s">
        <v>820</v>
      </c>
      <c r="E58" s="305" t="str">
        <f>CONCATENATE(LEFT(B58,1),C58,"@emhcharter.org")</f>
        <v>IDiaz@emhcharter.org</v>
      </c>
      <c r="F58" s="297"/>
      <c r="G58" s="297"/>
    </row>
    <row r="59" spans="1:7" ht="15.75" customHeight="1" x14ac:dyDescent="0.3">
      <c r="A59" s="343">
        <v>63</v>
      </c>
      <c r="B59" s="293" t="s">
        <v>389</v>
      </c>
      <c r="C59" s="298" t="s">
        <v>415</v>
      </c>
      <c r="D59" s="298" t="s">
        <v>833</v>
      </c>
      <c r="E59" s="305" t="str">
        <f>CONCATENATE(LEFT(B59,1),C59,"@emhcharter.org")</f>
        <v>SDuell@emhcharter.org</v>
      </c>
      <c r="F59" s="297" t="s">
        <v>138</v>
      </c>
      <c r="G59" s="297">
        <v>7014</v>
      </c>
    </row>
    <row r="60" spans="1:7" ht="15.75" customHeight="1" x14ac:dyDescent="0.3">
      <c r="A60" s="343">
        <v>64</v>
      </c>
      <c r="B60" s="293" t="s">
        <v>685</v>
      </c>
      <c r="C60" s="296" t="s">
        <v>416</v>
      </c>
      <c r="D60" s="296" t="s">
        <v>820</v>
      </c>
      <c r="E60" s="305" t="str">
        <f>CONCATENATE(LEFT(B60,1),C60,"@emhcharter.org")</f>
        <v>BHernandez@emhcharter.org</v>
      </c>
      <c r="F60" s="297" t="s">
        <v>138</v>
      </c>
      <c r="G60" s="297">
        <v>7014</v>
      </c>
    </row>
    <row r="61" spans="1:7" ht="15.75" customHeight="1" x14ac:dyDescent="0.3">
      <c r="A61" s="343">
        <v>61</v>
      </c>
      <c r="B61" s="293" t="s">
        <v>387</v>
      </c>
      <c r="C61" s="298" t="s">
        <v>413</v>
      </c>
      <c r="D61" s="298" t="s">
        <v>834</v>
      </c>
      <c r="E61" s="305" t="str">
        <f>CONCATENATE(LEFT(B61,1),C61,"@emhcharter.org")</f>
        <v>AOas@emhcharter.org</v>
      </c>
      <c r="F61" s="297" t="s">
        <v>133</v>
      </c>
      <c r="G61" s="297">
        <v>7013</v>
      </c>
    </row>
    <row r="62" spans="1:7" ht="15.75" customHeight="1" x14ac:dyDescent="0.3">
      <c r="A62" s="343">
        <v>62</v>
      </c>
      <c r="B62" s="293" t="s">
        <v>388</v>
      </c>
      <c r="C62" s="296" t="s">
        <v>414</v>
      </c>
      <c r="D62" s="296" t="s">
        <v>820</v>
      </c>
      <c r="E62" s="305" t="str">
        <f>CONCATENATE(LEFT(B62,1),C62,"@emhcharter.org")</f>
        <v>NMelendez@emhcharter.org</v>
      </c>
      <c r="F62" s="297" t="s">
        <v>133</v>
      </c>
      <c r="G62" s="297">
        <v>7013</v>
      </c>
    </row>
    <row r="63" spans="1:7" ht="15.75" customHeight="1" x14ac:dyDescent="0.3">
      <c r="A63" s="343">
        <v>69</v>
      </c>
      <c r="B63" s="293" t="s">
        <v>363</v>
      </c>
      <c r="C63" s="296" t="s">
        <v>412</v>
      </c>
      <c r="D63" s="293" t="s">
        <v>835</v>
      </c>
      <c r="E63" s="305" t="str">
        <f>CONCATENATE(LEFT(B63,1),C63,"@emhcharter.org")</f>
        <v>YPerez@emhcharter.org</v>
      </c>
      <c r="F63" s="297" t="s">
        <v>146</v>
      </c>
      <c r="G63" s="297">
        <v>7012</v>
      </c>
    </row>
    <row r="64" spans="1:7" ht="15.75" customHeight="1" x14ac:dyDescent="0.3">
      <c r="A64" s="343">
        <v>70</v>
      </c>
      <c r="B64" s="293" t="s">
        <v>700</v>
      </c>
      <c r="C64" s="296" t="s">
        <v>420</v>
      </c>
      <c r="D64" s="296" t="s">
        <v>820</v>
      </c>
      <c r="E64" s="305" t="str">
        <f>CONCATENATE(LEFT(B64,1),C64,"@emhcharter.org")</f>
        <v>MCruz@emhcharter.org</v>
      </c>
      <c r="F64" s="297" t="s">
        <v>146</v>
      </c>
      <c r="G64" s="297">
        <v>7012</v>
      </c>
    </row>
    <row r="65" spans="1:7" ht="15.75" customHeight="1" x14ac:dyDescent="0.3">
      <c r="A65" s="343">
        <v>65</v>
      </c>
      <c r="B65" s="293" t="s">
        <v>391</v>
      </c>
      <c r="C65" s="298" t="s">
        <v>417</v>
      </c>
      <c r="D65" s="298" t="s">
        <v>834</v>
      </c>
      <c r="E65" s="305" t="str">
        <f>CONCATENATE(LEFT(B65,1),C65,"@emhcharter.org")</f>
        <v>CStanley@emhcharter.org</v>
      </c>
      <c r="F65" s="297" t="s">
        <v>768</v>
      </c>
      <c r="G65" s="297"/>
    </row>
    <row r="66" spans="1:7" ht="15.75" customHeight="1" x14ac:dyDescent="0.3">
      <c r="A66" s="343">
        <v>66</v>
      </c>
      <c r="B66" s="293" t="s">
        <v>411</v>
      </c>
      <c r="C66" s="296" t="s">
        <v>435</v>
      </c>
      <c r="D66" s="296" t="s">
        <v>820</v>
      </c>
      <c r="E66" s="305" t="str">
        <f>CONCATENATE(LEFT(B66,1),C66,"@emhcharter.org")</f>
        <v>FPerry@emhcharter.org</v>
      </c>
      <c r="F66" s="297" t="s">
        <v>768</v>
      </c>
      <c r="G66" s="297"/>
    </row>
    <row r="67" spans="1:7" ht="15.75" customHeight="1" x14ac:dyDescent="0.3">
      <c r="A67" s="343">
        <v>46</v>
      </c>
      <c r="B67" s="293" t="s">
        <v>350</v>
      </c>
      <c r="C67" s="298" t="s">
        <v>373</v>
      </c>
      <c r="D67" s="298" t="s">
        <v>833</v>
      </c>
      <c r="E67" s="305" t="str">
        <f>CONCATENATE(LEFT(B67,1),C67,"@emhcharter.org")</f>
        <v>SWilliams@emhcharter.org</v>
      </c>
      <c r="F67" s="297" t="s">
        <v>768</v>
      </c>
      <c r="G67" s="297"/>
    </row>
    <row r="68" spans="1:7" ht="15.75" customHeight="1" x14ac:dyDescent="0.3">
      <c r="A68" s="343">
        <v>47</v>
      </c>
      <c r="B68" s="293" t="s">
        <v>334</v>
      </c>
      <c r="C68" s="296" t="s">
        <v>339</v>
      </c>
      <c r="D68" s="296" t="s">
        <v>820</v>
      </c>
      <c r="E68" s="305" t="str">
        <f>CONCATENATE(LEFT(B68,1),C68,"@emhcharter.org")</f>
        <v>CWright@emhcharter.org</v>
      </c>
      <c r="F68" s="297" t="s">
        <v>768</v>
      </c>
      <c r="G68" s="297"/>
    </row>
    <row r="69" spans="1:7" ht="15.75" customHeight="1" x14ac:dyDescent="0.3">
      <c r="A69" s="343">
        <v>72</v>
      </c>
      <c r="B69" s="293" t="s">
        <v>396</v>
      </c>
      <c r="C69" s="304" t="s">
        <v>422</v>
      </c>
      <c r="D69" s="298" t="s">
        <v>836</v>
      </c>
      <c r="E69" s="305" t="str">
        <f>CONCATENATE(LEFT(B69,1),C69,"@emhcharter.org")</f>
        <v>MHargrave@emhcharter.org</v>
      </c>
      <c r="F69" s="297" t="s">
        <v>768</v>
      </c>
      <c r="G69" s="297"/>
    </row>
    <row r="70" spans="1:7" ht="15.75" customHeight="1" x14ac:dyDescent="0.3">
      <c r="A70" s="343">
        <v>73</v>
      </c>
      <c r="B70" s="293" t="s">
        <v>467</v>
      </c>
      <c r="C70" s="296" t="s">
        <v>374</v>
      </c>
      <c r="D70" s="296" t="s">
        <v>820</v>
      </c>
      <c r="E70" s="305" t="str">
        <f>CONCATENATE(LEFT(B70,1),C70,"@emhcharter.org")</f>
        <v>LSantiago@emhcharter.org</v>
      </c>
      <c r="F70" s="297" t="s">
        <v>768</v>
      </c>
      <c r="G70" s="297"/>
    </row>
    <row r="71" spans="1:7" ht="15.75" customHeight="1" x14ac:dyDescent="0.3">
      <c r="A71" s="343">
        <v>71</v>
      </c>
      <c r="B71" s="293" t="s">
        <v>539</v>
      </c>
      <c r="C71" s="305" t="s">
        <v>727</v>
      </c>
      <c r="D71" s="293" t="s">
        <v>837</v>
      </c>
      <c r="E71" s="305" t="str">
        <f>CONCATENATE(LEFT(B71,1),C71,"@emhcharter.org")</f>
        <v>KMarshall@emhcharter.org</v>
      </c>
      <c r="F71" s="297" t="s">
        <v>768</v>
      </c>
      <c r="G71" s="297">
        <v>7216</v>
      </c>
    </row>
    <row r="72" spans="1:7" ht="15.75" customHeight="1" x14ac:dyDescent="0.3">
      <c r="A72" s="343">
        <v>81</v>
      </c>
      <c r="B72" s="293" t="s">
        <v>400</v>
      </c>
      <c r="C72" s="296" t="s">
        <v>427</v>
      </c>
      <c r="D72" s="296" t="s">
        <v>820</v>
      </c>
      <c r="E72" s="305" t="str">
        <f>CONCATENATE(LEFT(B72,1),C72,"@emhcharter.org")</f>
        <v>VAlvarado@emhcharter.org</v>
      </c>
      <c r="F72" s="297" t="s">
        <v>768</v>
      </c>
      <c r="G72" s="297"/>
    </row>
    <row r="73" spans="1:7" ht="15.75" customHeight="1" x14ac:dyDescent="0.3">
      <c r="A73" s="343">
        <v>74</v>
      </c>
      <c r="B73" s="293" t="s">
        <v>397</v>
      </c>
      <c r="C73" s="298" t="s">
        <v>424</v>
      </c>
      <c r="D73" s="298" t="s">
        <v>837</v>
      </c>
      <c r="E73" s="305" t="str">
        <f>CONCATENATE(LEFT(B73,1),C73,"@emhcharter.org")</f>
        <v>RMaybelle@emhcharter.org</v>
      </c>
      <c r="F73" s="297">
        <v>210</v>
      </c>
      <c r="G73" s="297">
        <v>7210</v>
      </c>
    </row>
    <row r="74" spans="1:7" ht="15.75" customHeight="1" x14ac:dyDescent="0.3">
      <c r="A74" s="343">
        <v>75</v>
      </c>
      <c r="B74" s="293" t="s">
        <v>398</v>
      </c>
      <c r="C74" s="298" t="s">
        <v>425</v>
      </c>
      <c r="D74" s="296" t="s">
        <v>820</v>
      </c>
      <c r="E74" s="305" t="str">
        <f>CONCATENATE(LEFT(B74,1),C74,"@emhcharter.org")</f>
        <v>ATerry@emhcharter.org</v>
      </c>
      <c r="F74" s="297">
        <v>210</v>
      </c>
      <c r="G74" s="297">
        <v>7210</v>
      </c>
    </row>
    <row r="75" spans="1:7" ht="15.75" customHeight="1" x14ac:dyDescent="0.3">
      <c r="A75" s="343">
        <v>76</v>
      </c>
      <c r="B75" s="293" t="s">
        <v>399</v>
      </c>
      <c r="C75" s="296" t="s">
        <v>426</v>
      </c>
      <c r="D75" s="296" t="s">
        <v>836</v>
      </c>
      <c r="E75" s="305" t="str">
        <f>CONCATENATE(LEFT(B75,1),C75,"@emhcharter.org")</f>
        <v>AMcNichol@emhcharter.org</v>
      </c>
      <c r="F75" s="297">
        <v>211</v>
      </c>
      <c r="G75" s="297">
        <v>7211</v>
      </c>
    </row>
    <row r="76" spans="1:7" ht="15.75" customHeight="1" x14ac:dyDescent="0.3">
      <c r="A76" s="343">
        <v>77</v>
      </c>
      <c r="B76" s="293" t="s">
        <v>392</v>
      </c>
      <c r="C76" s="296" t="s">
        <v>418</v>
      </c>
      <c r="D76" s="296" t="s">
        <v>820</v>
      </c>
      <c r="E76" s="305" t="str">
        <f>CONCATENATE(LEFT(B76,1),C76,"@emhcharter.org")</f>
        <v>HRodriguez@emhcharter.org</v>
      </c>
      <c r="F76" s="297">
        <v>211</v>
      </c>
      <c r="G76" s="297">
        <v>7211</v>
      </c>
    </row>
    <row r="77" spans="1:7" ht="15.75" customHeight="1" x14ac:dyDescent="0.3">
      <c r="A77" s="343">
        <v>78</v>
      </c>
      <c r="B77" s="293" t="s">
        <v>401</v>
      </c>
      <c r="C77" s="316" t="s">
        <v>418</v>
      </c>
      <c r="D77" s="296" t="s">
        <v>838</v>
      </c>
      <c r="E77" s="305" t="str">
        <f>CONCATENATE(LEFT(B77,1),C77,"@emhcharter.org")</f>
        <v>MRodriguez@emhcharter.org</v>
      </c>
      <c r="F77" s="297">
        <v>104</v>
      </c>
      <c r="G77" s="297">
        <v>7104</v>
      </c>
    </row>
    <row r="78" spans="1:7" ht="15.75" customHeight="1" x14ac:dyDescent="0.3">
      <c r="A78" s="343">
        <v>79</v>
      </c>
      <c r="B78" s="293" t="s">
        <v>402</v>
      </c>
      <c r="C78" s="296" t="s">
        <v>374</v>
      </c>
      <c r="D78" s="296" t="s">
        <v>820</v>
      </c>
      <c r="E78" s="305" t="str">
        <f>CONCATENATE(LEFT(B78,1),C78,"@emhcharter.org")</f>
        <v>ASantiago@emhcharter.org</v>
      </c>
      <c r="F78" s="297">
        <v>104</v>
      </c>
      <c r="G78" s="297">
        <v>7104</v>
      </c>
    </row>
    <row r="79" spans="1:7" ht="15.75" customHeight="1" x14ac:dyDescent="0.3">
      <c r="A79" s="343">
        <v>67</v>
      </c>
      <c r="B79" s="293" t="s">
        <v>393</v>
      </c>
      <c r="C79" s="296" t="s">
        <v>419</v>
      </c>
      <c r="D79" s="298" t="s">
        <v>839</v>
      </c>
      <c r="E79" s="305" t="str">
        <f>CONCATENATE(LEFT(B79,1),C79,"@emhcharter.org")</f>
        <v>KBritt@emhcharter.org</v>
      </c>
      <c r="F79" s="297">
        <v>206</v>
      </c>
      <c r="G79" s="297">
        <v>7206</v>
      </c>
    </row>
    <row r="80" spans="1:7" ht="15.75" customHeight="1" x14ac:dyDescent="0.3">
      <c r="A80" s="343">
        <v>68</v>
      </c>
      <c r="B80" s="293" t="s">
        <v>394</v>
      </c>
      <c r="C80" s="296" t="s">
        <v>420</v>
      </c>
      <c r="D80" s="296" t="s">
        <v>820</v>
      </c>
      <c r="E80" s="305" t="str">
        <f>CONCATENATE(LEFT(B80,1),C80,"@emhcharter.org")</f>
        <v>JCruz@emhcharter.org</v>
      </c>
      <c r="F80" s="297">
        <v>206</v>
      </c>
      <c r="G80" s="297">
        <v>7206</v>
      </c>
    </row>
    <row r="81" spans="1:7" ht="15.75" customHeight="1" x14ac:dyDescent="0.3">
      <c r="A81" s="343">
        <v>82</v>
      </c>
      <c r="B81" s="293" t="s">
        <v>403</v>
      </c>
      <c r="C81" s="298" t="s">
        <v>428</v>
      </c>
      <c r="D81" s="298" t="s">
        <v>840</v>
      </c>
      <c r="E81" s="305" t="str">
        <f>CONCATENATE(LEFT(B81,1),C81,"@emhcharter.org")</f>
        <v>DRuetz@emhcharter.org</v>
      </c>
      <c r="F81" s="297">
        <v>207</v>
      </c>
      <c r="G81" s="297">
        <v>7207</v>
      </c>
    </row>
    <row r="82" spans="1:7" ht="15.75" customHeight="1" x14ac:dyDescent="0.3">
      <c r="A82" s="343">
        <v>83</v>
      </c>
      <c r="B82" s="293" t="s">
        <v>404</v>
      </c>
      <c r="C82" s="298" t="s">
        <v>429</v>
      </c>
      <c r="D82" s="296" t="s">
        <v>820</v>
      </c>
      <c r="E82" s="314" t="s">
        <v>680</v>
      </c>
      <c r="F82" s="297">
        <v>207</v>
      </c>
      <c r="G82" s="297">
        <v>7207</v>
      </c>
    </row>
    <row r="83" spans="1:7" ht="15.75" customHeight="1" x14ac:dyDescent="0.3">
      <c r="A83" s="343">
        <v>52</v>
      </c>
      <c r="B83" s="293" t="s">
        <v>355</v>
      </c>
      <c r="C83" s="298" t="s">
        <v>379</v>
      </c>
      <c r="D83" s="298" t="s">
        <v>841</v>
      </c>
      <c r="E83" s="305" t="str">
        <f t="shared" ref="E83:E84" si="4">CONCATENATE(LEFT(B83,1),C83,"@emhcharter.org")</f>
        <v>JTomczyszyn@emhcharter.org</v>
      </c>
      <c r="F83" s="297">
        <v>204</v>
      </c>
      <c r="G83" s="297">
        <v>7204</v>
      </c>
    </row>
    <row r="84" spans="1:7" ht="15.75" customHeight="1" x14ac:dyDescent="0.3">
      <c r="A84" s="343">
        <v>53</v>
      </c>
      <c r="B84" s="293" t="s">
        <v>356</v>
      </c>
      <c r="C84" s="298" t="s">
        <v>380</v>
      </c>
      <c r="D84" s="296" t="s">
        <v>820</v>
      </c>
      <c r="E84" s="305" t="str">
        <f t="shared" si="4"/>
        <v>JLugo@emhcharter.org</v>
      </c>
      <c r="F84" s="297">
        <v>204</v>
      </c>
      <c r="G84" s="297">
        <v>7223</v>
      </c>
    </row>
    <row r="85" spans="1:7" ht="15.75" customHeight="1" x14ac:dyDescent="0.3">
      <c r="A85" s="343">
        <v>84</v>
      </c>
      <c r="B85" s="293" t="s">
        <v>409</v>
      </c>
      <c r="C85" s="296" t="s">
        <v>434</v>
      </c>
      <c r="D85" s="293" t="s">
        <v>842</v>
      </c>
      <c r="E85" s="305" t="str">
        <f>CONCATENATE(LEFT(B85,1),C85,"@emhcharter.org")</f>
        <v>SVazquez@emhcharter.org</v>
      </c>
      <c r="F85" s="297">
        <v>105</v>
      </c>
      <c r="G85" s="297">
        <v>7105</v>
      </c>
    </row>
    <row r="86" spans="1:7" ht="15.75" customHeight="1" x14ac:dyDescent="0.3">
      <c r="A86" s="343">
        <v>85</v>
      </c>
      <c r="B86" s="293" t="s">
        <v>410</v>
      </c>
      <c r="C86" s="296" t="s">
        <v>301</v>
      </c>
      <c r="D86" s="296" t="s">
        <v>820</v>
      </c>
      <c r="E86" s="305" t="str">
        <f>CONCATENATE(LEFT(B86,1),C86,"@emhcharter.org")</f>
        <v>AVasquez@emhcharter.org</v>
      </c>
      <c r="F86" s="297">
        <v>105</v>
      </c>
      <c r="G86" s="297">
        <v>7105</v>
      </c>
    </row>
    <row r="87" spans="1:7" s="98" customFormat="1" ht="15.75" customHeight="1" x14ac:dyDescent="0.3">
      <c r="A87" s="346" t="s">
        <v>71</v>
      </c>
      <c r="B87" s="346"/>
      <c r="C87" s="346"/>
      <c r="D87" s="346"/>
      <c r="E87" s="346"/>
      <c r="F87" s="364"/>
      <c r="G87" s="364"/>
    </row>
    <row r="88" spans="1:7" ht="15.75" customHeight="1" x14ac:dyDescent="0.3">
      <c r="A88" s="343">
        <v>86</v>
      </c>
      <c r="B88" s="293" t="s">
        <v>436</v>
      </c>
      <c r="C88" s="298" t="s">
        <v>443</v>
      </c>
      <c r="D88" s="294" t="s">
        <v>843</v>
      </c>
      <c r="E88" s="313" t="str">
        <f>CONCATENATE(LEFT(B88,1),C88,"@emhcharter.org")</f>
        <v>CCohen@emhcharter.org</v>
      </c>
      <c r="F88" s="297" t="s">
        <v>23</v>
      </c>
      <c r="G88" s="297">
        <v>7088</v>
      </c>
    </row>
    <row r="89" spans="1:7" ht="15.75" customHeight="1" x14ac:dyDescent="0.3">
      <c r="A89" s="343">
        <v>87</v>
      </c>
      <c r="B89" s="293" t="s">
        <v>437</v>
      </c>
      <c r="C89" s="298" t="s">
        <v>444</v>
      </c>
      <c r="D89" s="294" t="s">
        <v>844</v>
      </c>
      <c r="E89" s="313" t="str">
        <f t="shared" ref="E89:E96" si="5">CONCATENATE(LEFT(B89,1),C89,"@emhcharter.org")</f>
        <v>NPike@emhcharter.org</v>
      </c>
      <c r="F89" s="297" t="s">
        <v>23</v>
      </c>
      <c r="G89" s="297">
        <v>7088</v>
      </c>
    </row>
    <row r="90" spans="1:7" ht="15.75" customHeight="1" x14ac:dyDescent="0.3">
      <c r="A90" s="343">
        <v>88</v>
      </c>
      <c r="B90" s="293" t="s">
        <v>438</v>
      </c>
      <c r="C90" s="298" t="s">
        <v>681</v>
      </c>
      <c r="D90" s="294" t="s">
        <v>845</v>
      </c>
      <c r="E90" s="313" t="str">
        <f t="shared" si="5"/>
        <v>JMerrick@emhcharter.org</v>
      </c>
      <c r="F90" s="297" t="s">
        <v>23</v>
      </c>
      <c r="G90" s="297">
        <v>7088</v>
      </c>
    </row>
    <row r="91" spans="1:7" ht="15.75" customHeight="1" x14ac:dyDescent="0.3">
      <c r="A91" s="343">
        <v>89</v>
      </c>
      <c r="B91" s="293" t="s">
        <v>439</v>
      </c>
      <c r="C91" s="296" t="s">
        <v>445</v>
      </c>
      <c r="D91" s="296" t="s">
        <v>769</v>
      </c>
      <c r="E91" s="313" t="str">
        <f t="shared" si="5"/>
        <v>BDuttinger@emhcharter.org</v>
      </c>
      <c r="F91" s="297">
        <v>221</v>
      </c>
      <c r="G91" s="297">
        <v>7221</v>
      </c>
    </row>
    <row r="92" spans="1:7" ht="15.75" customHeight="1" x14ac:dyDescent="0.3">
      <c r="A92" s="343">
        <v>90</v>
      </c>
      <c r="B92" s="293" t="s">
        <v>440</v>
      </c>
      <c r="C92" s="298" t="s">
        <v>446</v>
      </c>
      <c r="D92" s="298" t="s">
        <v>770</v>
      </c>
      <c r="E92" s="313" t="str">
        <f t="shared" si="5"/>
        <v>ARudich@emhcharter.org</v>
      </c>
      <c r="F92" s="297">
        <v>106</v>
      </c>
      <c r="G92" s="297">
        <v>7106</v>
      </c>
    </row>
    <row r="93" spans="1:7" ht="15.75" customHeight="1" x14ac:dyDescent="0.3">
      <c r="A93" s="343">
        <v>91</v>
      </c>
      <c r="B93" s="293" t="s">
        <v>441</v>
      </c>
      <c r="C93" s="305" t="s">
        <v>447</v>
      </c>
      <c r="D93" s="298" t="s">
        <v>771</v>
      </c>
      <c r="E93" s="313" t="str">
        <f t="shared" si="5"/>
        <v>SDeRue@emhcharter.org</v>
      </c>
      <c r="F93" s="297">
        <v>106</v>
      </c>
      <c r="G93" s="297">
        <v>7106</v>
      </c>
    </row>
    <row r="94" spans="1:7" ht="15.75" customHeight="1" x14ac:dyDescent="0.3">
      <c r="A94" s="343">
        <v>92</v>
      </c>
      <c r="B94" s="293" t="s">
        <v>701</v>
      </c>
      <c r="C94" s="305" t="s">
        <v>702</v>
      </c>
      <c r="D94" s="298" t="s">
        <v>772</v>
      </c>
      <c r="E94" s="149" t="s">
        <v>773</v>
      </c>
      <c r="F94" s="297">
        <v>106</v>
      </c>
      <c r="G94" s="297">
        <v>7106</v>
      </c>
    </row>
    <row r="95" spans="1:7" ht="15.75" customHeight="1" x14ac:dyDescent="0.3">
      <c r="A95" s="343">
        <v>93</v>
      </c>
      <c r="B95" s="293" t="s">
        <v>405</v>
      </c>
      <c r="C95" s="296" t="s">
        <v>430</v>
      </c>
      <c r="D95" s="296" t="s">
        <v>846</v>
      </c>
      <c r="E95" s="305" t="str">
        <f>CONCATENATE(LEFT(B95,1),C95,"@emhcharter.org")</f>
        <v>RJones@emhcharter.org</v>
      </c>
      <c r="F95" s="297">
        <v>106</v>
      </c>
      <c r="G95" s="297">
        <v>7106</v>
      </c>
    </row>
    <row r="96" spans="1:7" ht="15.75" customHeight="1" x14ac:dyDescent="0.3">
      <c r="A96" s="343">
        <v>94</v>
      </c>
      <c r="B96" s="293" t="s">
        <v>774</v>
      </c>
      <c r="C96" s="305" t="s">
        <v>775</v>
      </c>
      <c r="D96" s="298" t="s">
        <v>776</v>
      </c>
      <c r="E96" s="313" t="str">
        <f t="shared" si="5"/>
        <v>MHucko@emhcharter.org</v>
      </c>
      <c r="F96" s="297" t="s">
        <v>794</v>
      </c>
      <c r="G96" s="297"/>
    </row>
    <row r="97" spans="1:7" ht="15.75" customHeight="1" x14ac:dyDescent="0.3">
      <c r="A97" s="346" t="s">
        <v>77</v>
      </c>
      <c r="B97" s="346"/>
      <c r="C97" s="346"/>
      <c r="D97" s="346"/>
      <c r="E97" s="346"/>
      <c r="F97" s="364"/>
      <c r="G97" s="364"/>
    </row>
    <row r="98" spans="1:7" ht="15.75" customHeight="1" x14ac:dyDescent="0.3">
      <c r="A98" s="343">
        <v>95</v>
      </c>
      <c r="B98" s="41" t="s">
        <v>815</v>
      </c>
      <c r="C98" s="298" t="s">
        <v>452</v>
      </c>
      <c r="D98" s="298" t="s">
        <v>847</v>
      </c>
      <c r="E98" s="305" t="str">
        <f>CONCATENATE(LEFT(B98,1),C98,"@emhcharter.org")</f>
        <v>KWilson@emhcharter.org</v>
      </c>
      <c r="F98" s="297">
        <v>205</v>
      </c>
      <c r="G98" s="297">
        <v>7205</v>
      </c>
    </row>
    <row r="99" spans="1:7" ht="15.75" customHeight="1" x14ac:dyDescent="0.3">
      <c r="A99" s="343">
        <v>96</v>
      </c>
      <c r="B99" s="41" t="s">
        <v>356</v>
      </c>
      <c r="C99" s="298" t="s">
        <v>453</v>
      </c>
      <c r="D99" s="294" t="s">
        <v>848</v>
      </c>
      <c r="E99" s="305" t="str">
        <f>CONCATENATE(LEFT(B99,1),C99,"@emhcharter.org")</f>
        <v>JFaller@emhcharter.org</v>
      </c>
      <c r="F99" s="297">
        <v>205</v>
      </c>
      <c r="G99" s="297">
        <v>7205</v>
      </c>
    </row>
    <row r="100" spans="1:7" ht="15.75" customHeight="1" x14ac:dyDescent="0.3">
      <c r="A100" s="343">
        <v>97</v>
      </c>
      <c r="B100" s="41" t="s">
        <v>451</v>
      </c>
      <c r="C100" s="296" t="s">
        <v>454</v>
      </c>
      <c r="D100" s="293" t="s">
        <v>849</v>
      </c>
      <c r="E100" s="305" t="str">
        <f>CONCATENATE(LEFT(B100,1),C100,"@emhcharter.org")</f>
        <v>NRivera@emhcharter.org</v>
      </c>
      <c r="F100" s="297">
        <v>205</v>
      </c>
      <c r="G100" s="297">
        <v>7205</v>
      </c>
    </row>
    <row r="101" spans="1:7" ht="15.75" customHeight="1" x14ac:dyDescent="0.3">
      <c r="A101" s="343">
        <v>98</v>
      </c>
      <c r="B101" s="41" t="s">
        <v>703</v>
      </c>
      <c r="C101" s="296" t="s">
        <v>694</v>
      </c>
      <c r="D101" s="293" t="s">
        <v>850</v>
      </c>
      <c r="E101" s="305" t="str">
        <f>CONCATENATE(LEFT(B101,1),C101,"@emhcharter.org")</f>
        <v>ZNichols@emhcharter.org</v>
      </c>
      <c r="F101" s="297">
        <v>205</v>
      </c>
      <c r="G101" s="297">
        <v>7205</v>
      </c>
    </row>
    <row r="102" spans="1:7" ht="15.75" customHeight="1" x14ac:dyDescent="0.3">
      <c r="A102" s="346" t="s">
        <v>80</v>
      </c>
      <c r="B102" s="346"/>
      <c r="C102" s="346"/>
      <c r="D102" s="346"/>
      <c r="E102" s="346"/>
      <c r="F102" s="364"/>
      <c r="G102" s="364"/>
    </row>
    <row r="103" spans="1:7" ht="15.75" customHeight="1" x14ac:dyDescent="0.3">
      <c r="A103" s="343">
        <v>99</v>
      </c>
      <c r="B103" s="41" t="s">
        <v>456</v>
      </c>
      <c r="C103" s="296" t="s">
        <v>460</v>
      </c>
      <c r="D103" s="296" t="s">
        <v>851</v>
      </c>
      <c r="E103" s="304" t="str">
        <f>CONCATENATE(LEFT(B103,1),C103,"@emhcharter.org")</f>
        <v>JGreen@emhcharter.org</v>
      </c>
      <c r="F103" s="297" t="s">
        <v>214</v>
      </c>
      <c r="G103" s="297">
        <v>7002</v>
      </c>
    </row>
    <row r="104" spans="1:7" ht="15.75" customHeight="1" x14ac:dyDescent="0.3">
      <c r="A104" s="343">
        <v>100</v>
      </c>
      <c r="B104" s="41" t="s">
        <v>777</v>
      </c>
      <c r="C104" s="296" t="s">
        <v>777</v>
      </c>
      <c r="D104" s="296" t="s">
        <v>852</v>
      </c>
      <c r="E104" s="304"/>
      <c r="F104" s="297">
        <v>214</v>
      </c>
      <c r="G104" s="297">
        <v>7214</v>
      </c>
    </row>
    <row r="105" spans="1:7" ht="15.75" customHeight="1" x14ac:dyDescent="0.3">
      <c r="A105" s="343">
        <v>101</v>
      </c>
      <c r="B105" s="41" t="s">
        <v>458</v>
      </c>
      <c r="C105" s="296" t="s">
        <v>462</v>
      </c>
      <c r="D105" s="296" t="s">
        <v>853</v>
      </c>
      <c r="E105" s="304" t="str">
        <f>CONCATENATE(LEFT(B105,1),C105,"@emhcharter.org")</f>
        <v>GBallard@emhcharter.org</v>
      </c>
      <c r="F105" s="297" t="s">
        <v>181</v>
      </c>
      <c r="G105" s="297">
        <v>7081</v>
      </c>
    </row>
    <row r="106" spans="1:7" ht="15.75" customHeight="1" x14ac:dyDescent="0.3">
      <c r="A106" s="343">
        <v>102</v>
      </c>
      <c r="B106" s="41" t="s">
        <v>459</v>
      </c>
      <c r="C106" s="305" t="s">
        <v>463</v>
      </c>
      <c r="D106" s="296" t="s">
        <v>854</v>
      </c>
      <c r="E106" s="304" t="str">
        <f>CONCATENATE(LEFT(B106,1),C106,"@emhcharter.org")</f>
        <v>SEdge@emhcharter.org</v>
      </c>
      <c r="F106" s="297" t="s">
        <v>214</v>
      </c>
      <c r="G106" s="297">
        <v>7002</v>
      </c>
    </row>
    <row r="107" spans="1:7" ht="15.75" customHeight="1" x14ac:dyDescent="0.3">
      <c r="A107" s="343">
        <v>103</v>
      </c>
      <c r="B107" s="41" t="s">
        <v>816</v>
      </c>
      <c r="C107" s="305" t="s">
        <v>817</v>
      </c>
      <c r="D107" s="296" t="s">
        <v>797</v>
      </c>
      <c r="E107" s="304" t="str">
        <f>CONCATENATE(LEFT(B107,1),C107,"@emhcharter.org")</f>
        <v>JRicigliano@emhcharter.org</v>
      </c>
      <c r="F107" s="297"/>
      <c r="G107" s="297"/>
    </row>
    <row r="108" spans="1:7" ht="15.75" customHeight="1" x14ac:dyDescent="0.3">
      <c r="A108" s="346" t="s">
        <v>85</v>
      </c>
      <c r="B108" s="346"/>
      <c r="C108" s="346"/>
      <c r="D108" s="346"/>
      <c r="E108" s="346"/>
      <c r="F108" s="364"/>
      <c r="G108" s="364"/>
    </row>
    <row r="109" spans="1:7" ht="15.75" customHeight="1" x14ac:dyDescent="0.3">
      <c r="A109" s="343">
        <v>104</v>
      </c>
      <c r="B109" s="41" t="s">
        <v>464</v>
      </c>
      <c r="C109" s="296" t="s">
        <v>468</v>
      </c>
      <c r="D109" s="296" t="s">
        <v>88</v>
      </c>
      <c r="E109" s="304" t="str">
        <f t="shared" ref="E109:E114" si="6">CONCATENATE(LEFT(B109,1),C109,"@emhcharter.org")</f>
        <v>BGonzalez@emhcharter.org</v>
      </c>
      <c r="F109" s="297" t="s">
        <v>89</v>
      </c>
      <c r="G109" s="297">
        <v>7066</v>
      </c>
    </row>
    <row r="110" spans="1:7" ht="15.75" customHeight="1" x14ac:dyDescent="0.3">
      <c r="A110" s="343">
        <v>105</v>
      </c>
      <c r="B110" s="41" t="s">
        <v>469</v>
      </c>
      <c r="C110" s="296" t="s">
        <v>470</v>
      </c>
      <c r="D110" s="296" t="s">
        <v>85</v>
      </c>
      <c r="E110" s="304" t="str">
        <f t="shared" si="6"/>
        <v>BParedes@emhcharter.org</v>
      </c>
      <c r="F110" s="297" t="s">
        <v>89</v>
      </c>
      <c r="G110" s="297">
        <v>7066</v>
      </c>
    </row>
    <row r="111" spans="1:7" ht="15.75" customHeight="1" x14ac:dyDescent="0.3">
      <c r="A111" s="343">
        <v>106</v>
      </c>
      <c r="B111" s="41" t="s">
        <v>465</v>
      </c>
      <c r="C111" s="296" t="s">
        <v>471</v>
      </c>
      <c r="D111" s="296" t="s">
        <v>85</v>
      </c>
      <c r="E111" s="304" t="str">
        <f t="shared" si="6"/>
        <v>MCalderon@emhcharter.org</v>
      </c>
      <c r="F111" s="297" t="s">
        <v>89</v>
      </c>
      <c r="G111" s="297">
        <v>7066</v>
      </c>
    </row>
    <row r="112" spans="1:7" ht="15.75" customHeight="1" x14ac:dyDescent="0.3">
      <c r="A112" s="343">
        <v>107</v>
      </c>
      <c r="B112" s="41" t="s">
        <v>728</v>
      </c>
      <c r="C112" s="296" t="s">
        <v>427</v>
      </c>
      <c r="D112" s="296" t="s">
        <v>85</v>
      </c>
      <c r="E112" s="304" t="str">
        <f t="shared" si="6"/>
        <v>CAlvarado@emhcharter.org</v>
      </c>
      <c r="F112" s="297" t="s">
        <v>89</v>
      </c>
      <c r="G112" s="297">
        <v>7066</v>
      </c>
    </row>
    <row r="113" spans="1:7" ht="15.75" customHeight="1" x14ac:dyDescent="0.3">
      <c r="A113" s="343">
        <v>108</v>
      </c>
      <c r="B113" s="41" t="s">
        <v>466</v>
      </c>
      <c r="C113" s="296" t="s">
        <v>472</v>
      </c>
      <c r="D113" s="296" t="s">
        <v>85</v>
      </c>
      <c r="E113" s="304" t="str">
        <f t="shared" si="6"/>
        <v>MMade@emhcharter.org</v>
      </c>
      <c r="F113" s="297" t="s">
        <v>89</v>
      </c>
      <c r="G113" s="297">
        <v>7066</v>
      </c>
    </row>
    <row r="114" spans="1:7" ht="15.75" customHeight="1" x14ac:dyDescent="0.3">
      <c r="A114" s="343">
        <v>109</v>
      </c>
      <c r="B114" s="41" t="s">
        <v>467</v>
      </c>
      <c r="C114" s="296" t="s">
        <v>473</v>
      </c>
      <c r="D114" s="296" t="s">
        <v>85</v>
      </c>
      <c r="E114" s="304" t="str">
        <f t="shared" si="6"/>
        <v>LDelgado@emhcharter.org</v>
      </c>
      <c r="F114" s="297" t="s">
        <v>89</v>
      </c>
      <c r="G114" s="297">
        <v>7066</v>
      </c>
    </row>
    <row r="115" spans="1:7" ht="15.75" customHeight="1" x14ac:dyDescent="0.3">
      <c r="A115" s="347" t="s">
        <v>49</v>
      </c>
      <c r="B115" s="347"/>
      <c r="C115" s="347"/>
      <c r="D115" s="347"/>
      <c r="E115" s="347"/>
      <c r="F115" s="364"/>
      <c r="G115" s="364"/>
    </row>
    <row r="116" spans="1:7" ht="15.75" customHeight="1" x14ac:dyDescent="0.3">
      <c r="A116" s="343">
        <v>110</v>
      </c>
      <c r="B116" s="41" t="s">
        <v>474</v>
      </c>
      <c r="C116" s="294" t="s">
        <v>476</v>
      </c>
      <c r="D116" s="294" t="s">
        <v>50</v>
      </c>
      <c r="E116" s="313" t="str">
        <f>CONCATENATE(LEFT(B116,1),C116,"@emhcharter.org")</f>
        <v>VAlexander@emhcharter.org</v>
      </c>
      <c r="F116" s="297">
        <v>227</v>
      </c>
      <c r="G116" s="297">
        <v>7069</v>
      </c>
    </row>
    <row r="117" spans="1:7" ht="15.75" customHeight="1" x14ac:dyDescent="0.3">
      <c r="A117" s="343">
        <v>111</v>
      </c>
      <c r="B117" s="41" t="s">
        <v>478</v>
      </c>
      <c r="C117" s="298" t="s">
        <v>418</v>
      </c>
      <c r="D117" s="317" t="s">
        <v>248</v>
      </c>
      <c r="E117" s="313" t="str">
        <f>CONCATENATE(LEFT(B117,1),C117,"@emhcharter.org")</f>
        <v>WRodriguez@emhcharter.org</v>
      </c>
      <c r="F117" s="297" t="s">
        <v>38</v>
      </c>
      <c r="G117" s="297">
        <v>7303</v>
      </c>
    </row>
    <row r="118" spans="1:7" ht="15.75" customHeight="1" x14ac:dyDescent="0.3">
      <c r="A118" s="343">
        <v>112</v>
      </c>
      <c r="B118" s="318" t="s">
        <v>798</v>
      </c>
      <c r="C118" s="305" t="s">
        <v>799</v>
      </c>
      <c r="D118" s="317" t="s">
        <v>800</v>
      </c>
      <c r="E118" s="313" t="str">
        <f>CONCATENATE(LEFT(B118,1),C118,"@emhcharter.org")</f>
        <v>SGeorge@emhcharter.org</v>
      </c>
      <c r="F118" s="297" t="s">
        <v>38</v>
      </c>
      <c r="G118" s="297">
        <v>7007</v>
      </c>
    </row>
    <row r="119" spans="1:7" ht="15.75" customHeight="1" x14ac:dyDescent="0.3">
      <c r="A119" s="347" t="s">
        <v>252</v>
      </c>
      <c r="B119" s="347"/>
      <c r="C119" s="347"/>
      <c r="D119" s="347"/>
      <c r="E119" s="347"/>
      <c r="F119" s="364"/>
      <c r="G119" s="364"/>
    </row>
    <row r="120" spans="1:7" ht="15.75" customHeight="1" x14ac:dyDescent="0.3">
      <c r="A120" s="343">
        <v>112</v>
      </c>
      <c r="B120" s="41" t="s">
        <v>480</v>
      </c>
      <c r="C120" s="296" t="s">
        <v>481</v>
      </c>
      <c r="D120" s="296" t="s">
        <v>253</v>
      </c>
      <c r="E120" s="304" t="str">
        <f>CONCATENATE(LEFT(B120,1),C120,"@emhcharter.org")</f>
        <v>TBarnum@emhcharter.org</v>
      </c>
      <c r="F120" s="297"/>
      <c r="G120" s="297"/>
    </row>
    <row r="121" spans="1:7" ht="15.75" customHeight="1" x14ac:dyDescent="0.3">
      <c r="A121" s="343">
        <v>114</v>
      </c>
      <c r="B121" s="41" t="s">
        <v>808</v>
      </c>
      <c r="C121" s="296" t="s">
        <v>468</v>
      </c>
      <c r="D121" s="296" t="s">
        <v>253</v>
      </c>
      <c r="E121" s="304" t="str">
        <f>CONCATENATE(LEFT(B121,1),C121,"@emhcharter.org")</f>
        <v>DGonzalez@emhcharter.org</v>
      </c>
      <c r="F121" s="297"/>
      <c r="G121" s="297"/>
    </row>
    <row r="122" spans="1:7" ht="15.75" customHeight="1" x14ac:dyDescent="0.3">
      <c r="A122" s="347" t="s">
        <v>263</v>
      </c>
      <c r="B122" s="347"/>
      <c r="C122" s="347"/>
      <c r="D122" s="347"/>
      <c r="E122" s="347"/>
      <c r="F122" s="364"/>
      <c r="G122" s="364"/>
    </row>
    <row r="123" spans="1:7" ht="15.75" customHeight="1" x14ac:dyDescent="0.3">
      <c r="A123" s="344">
        <v>115</v>
      </c>
      <c r="B123" s="41" t="s">
        <v>809</v>
      </c>
      <c r="C123" s="41" t="s">
        <v>810</v>
      </c>
      <c r="D123" s="296" t="s">
        <v>811</v>
      </c>
      <c r="E123" s="336" t="s">
        <v>812</v>
      </c>
      <c r="F123" s="342"/>
      <c r="G123" s="342"/>
    </row>
    <row r="124" spans="1:7" ht="15.75" customHeight="1" x14ac:dyDescent="0.3">
      <c r="A124" s="344">
        <v>116</v>
      </c>
      <c r="B124" s="41" t="s">
        <v>801</v>
      </c>
      <c r="C124" s="41" t="s">
        <v>802</v>
      </c>
      <c r="D124" s="296" t="s">
        <v>813</v>
      </c>
      <c r="E124" s="278" t="str">
        <f t="shared" ref="E124:E125" si="7">CONCATENATE(LEFT(B124,1),C124,"@emhcharter.org")</f>
        <v>MValdor@emhcharter.org</v>
      </c>
      <c r="F124" s="342"/>
      <c r="G124" s="342"/>
    </row>
    <row r="125" spans="1:7" ht="15.75" customHeight="1" x14ac:dyDescent="0.3">
      <c r="A125" s="344">
        <v>117</v>
      </c>
      <c r="B125" s="41" t="s">
        <v>482</v>
      </c>
      <c r="C125" s="41" t="s">
        <v>483</v>
      </c>
      <c r="D125" s="296" t="s">
        <v>813</v>
      </c>
      <c r="E125" s="278" t="str">
        <f t="shared" si="7"/>
        <v>JBanegas@emhcharter.org</v>
      </c>
      <c r="F125" s="342"/>
      <c r="G125" s="342"/>
    </row>
    <row r="126" spans="1:7" ht="15.6" x14ac:dyDescent="0.3">
      <c r="A126" s="347" t="s">
        <v>207</v>
      </c>
      <c r="B126" s="347"/>
      <c r="C126" s="347"/>
      <c r="D126" s="347"/>
      <c r="E126" s="347"/>
      <c r="F126" s="364"/>
      <c r="G126" s="364"/>
    </row>
    <row r="127" spans="1:7" ht="15.6" x14ac:dyDescent="0.3">
      <c r="A127" s="343">
        <v>118</v>
      </c>
      <c r="B127" s="41" t="s">
        <v>484</v>
      </c>
      <c r="C127" s="294" t="s">
        <v>485</v>
      </c>
      <c r="D127" s="296" t="s">
        <v>255</v>
      </c>
      <c r="E127" s="302" t="s">
        <v>683</v>
      </c>
      <c r="F127" s="297" t="s">
        <v>215</v>
      </c>
      <c r="G127" s="297">
        <v>7100</v>
      </c>
    </row>
    <row r="128" spans="1:7" ht="15.6" x14ac:dyDescent="0.3">
      <c r="A128" s="343">
        <v>119</v>
      </c>
      <c r="B128" s="41" t="s">
        <v>266</v>
      </c>
      <c r="C128" s="296" t="s">
        <v>3</v>
      </c>
      <c r="D128" s="296" t="s">
        <v>218</v>
      </c>
      <c r="E128" s="304"/>
      <c r="F128" s="311"/>
      <c r="G128" s="311"/>
    </row>
    <row r="129" spans="1:7" ht="15.6" x14ac:dyDescent="0.3">
      <c r="A129" s="346" t="s">
        <v>36</v>
      </c>
      <c r="B129" s="346"/>
      <c r="C129" s="346"/>
      <c r="D129" s="346"/>
      <c r="E129" s="346"/>
      <c r="F129" s="401"/>
      <c r="G129" s="401"/>
    </row>
    <row r="130" spans="1:7" ht="15.6" x14ac:dyDescent="0.3">
      <c r="A130" s="343">
        <v>120</v>
      </c>
      <c r="B130" s="41" t="s">
        <v>803</v>
      </c>
      <c r="C130" s="296" t="s">
        <v>804</v>
      </c>
      <c r="D130" s="296" t="s">
        <v>805</v>
      </c>
      <c r="E130" s="304" t="str">
        <f>CONCATENATE(LEFT(B130,1),C130,"@emhcharter.org")</f>
        <v>YRoderiguez@emhcharter.org</v>
      </c>
      <c r="F130" s="297">
        <v>208</v>
      </c>
      <c r="G130" s="297">
        <v>7065</v>
      </c>
    </row>
    <row r="131" spans="1:7" ht="15.6" x14ac:dyDescent="0.3">
      <c r="A131" s="343">
        <v>121</v>
      </c>
      <c r="B131" s="41" t="s">
        <v>355</v>
      </c>
      <c r="C131" s="296" t="s">
        <v>806</v>
      </c>
      <c r="D131" s="296" t="s">
        <v>807</v>
      </c>
      <c r="E131" s="304" t="str">
        <f>CONCATENATE(LEFT(B131,1),C131,"@emhcharter.org")</f>
        <v>JKlimek@emhcharter.org</v>
      </c>
      <c r="F131" s="297">
        <v>208</v>
      </c>
      <c r="G131" s="297">
        <v>7208</v>
      </c>
    </row>
    <row r="132" spans="1:7" ht="15.6" x14ac:dyDescent="0.3">
      <c r="A132" s="340">
        <v>120</v>
      </c>
      <c r="B132" s="41" t="s">
        <v>803</v>
      </c>
      <c r="C132" s="296" t="s">
        <v>804</v>
      </c>
      <c r="D132" s="296" t="s">
        <v>805</v>
      </c>
      <c r="E132" s="304" t="str">
        <f>CONCATENATE(LEFT(B132,1),C132,"@emhcharter.org")</f>
        <v>YRoderiguez@emhcharter.org</v>
      </c>
      <c r="F132" s="297">
        <v>208</v>
      </c>
      <c r="G132" s="297">
        <v>7065</v>
      </c>
    </row>
    <row r="133" spans="1:7" ht="15.6" x14ac:dyDescent="0.3">
      <c r="A133" s="340">
        <v>121</v>
      </c>
      <c r="B133" s="41" t="s">
        <v>355</v>
      </c>
      <c r="C133" s="296" t="s">
        <v>806</v>
      </c>
      <c r="D133" s="296" t="s">
        <v>807</v>
      </c>
      <c r="E133" s="304" t="str">
        <f>CONCATENATE(LEFT(B133,1),C133,"@emhcharter.org")</f>
        <v>JKlimek@emhcharter.org</v>
      </c>
      <c r="F133" s="297">
        <v>208</v>
      </c>
      <c r="G133" s="297">
        <v>7208</v>
      </c>
    </row>
  </sheetData>
  <mergeCells count="25">
    <mergeCell ref="A119:E119"/>
    <mergeCell ref="F119:G119"/>
    <mergeCell ref="A122:E122"/>
    <mergeCell ref="F122:G122"/>
    <mergeCell ref="A126:E126"/>
    <mergeCell ref="F126:G126"/>
    <mergeCell ref="A87:E87"/>
    <mergeCell ref="F87:G87"/>
    <mergeCell ref="A97:E97"/>
    <mergeCell ref="F97:G97"/>
    <mergeCell ref="A102:E102"/>
    <mergeCell ref="F102:G102"/>
    <mergeCell ref="A108:E108"/>
    <mergeCell ref="F108:G108"/>
    <mergeCell ref="A115:E115"/>
    <mergeCell ref="F115:G115"/>
    <mergeCell ref="A32:E32"/>
    <mergeCell ref="F32:G32"/>
    <mergeCell ref="B1:C1"/>
    <mergeCell ref="A23:E23"/>
    <mergeCell ref="F23:G23"/>
    <mergeCell ref="A2:E2"/>
    <mergeCell ref="F2:G2"/>
    <mergeCell ref="A129:E129"/>
    <mergeCell ref="F129:G129"/>
  </mergeCells>
  <hyperlinks>
    <hyperlink ref="E3:E8" r:id="rId1" display="mrosario@emhcharter.org"/>
    <hyperlink ref="E18" r:id="rId2"/>
    <hyperlink ref="E54" r:id="rId3"/>
    <hyperlink ref="E3" r:id="rId4"/>
    <hyperlink ref="E4" r:id="rId5"/>
    <hyperlink ref="E5" r:id="rId6"/>
    <hyperlink ref="E82" r:id="rId7"/>
    <hyperlink ref="E127" r:id="rId8"/>
    <hyperlink ref="E40" r:id="rId9"/>
    <hyperlink ref="E94" r:id="rId10"/>
    <hyperlink ref="E123" r:id="rId11"/>
    <hyperlink ref="E124:E125" r:id="rId12" display="mvaldor@emhcharter.org"/>
  </hyperlinks>
  <pageMargins left="0.7" right="0.7" top="0.75" bottom="0.75" header="0.3" footer="0.3"/>
  <pageSetup orientation="portrait" r:id="rId1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J31" sqref="J31"/>
    </sheetView>
  </sheetViews>
  <sheetFormatPr defaultRowHeight="14.4" x14ac:dyDescent="0.3"/>
  <cols>
    <col min="1" max="1" width="3.33203125" bestFit="1" customWidth="1"/>
    <col min="2" max="2" width="12.109375" style="23" bestFit="1" customWidth="1"/>
    <col min="3" max="3" width="14.33203125" bestFit="1" customWidth="1"/>
    <col min="4" max="4" width="32.88671875" bestFit="1" customWidth="1"/>
    <col min="5" max="5" width="31.33203125" bestFit="1" customWidth="1"/>
    <col min="6" max="6" width="7.88671875" bestFit="1" customWidth="1"/>
    <col min="7" max="7" width="5.5546875" bestFit="1" customWidth="1"/>
  </cols>
  <sheetData>
    <row r="1" spans="1:10" ht="15.75" customHeight="1" x14ac:dyDescent="0.3">
      <c r="A1" s="319" t="s">
        <v>0</v>
      </c>
      <c r="B1" s="403" t="s">
        <v>1</v>
      </c>
      <c r="C1" s="403"/>
      <c r="D1" s="320" t="s">
        <v>2</v>
      </c>
      <c r="E1" s="320" t="str">
        <f>[1]Zimbrich!E1</f>
        <v>E-Mail Address</v>
      </c>
      <c r="F1" s="321" t="s">
        <v>3</v>
      </c>
      <c r="G1" s="322" t="s">
        <v>4</v>
      </c>
    </row>
    <row r="2" spans="1:10" ht="15.75" customHeight="1" x14ac:dyDescent="0.3">
      <c r="A2" s="387" t="s">
        <v>19</v>
      </c>
      <c r="B2" s="388"/>
      <c r="C2" s="388"/>
      <c r="D2" s="388"/>
      <c r="E2" s="389"/>
      <c r="F2" s="390"/>
      <c r="G2" s="391"/>
    </row>
    <row r="3" spans="1:10" ht="15.75" customHeight="1" x14ac:dyDescent="0.3">
      <c r="A3" s="1">
        <v>1</v>
      </c>
      <c r="B3" s="306" t="s">
        <v>684</v>
      </c>
      <c r="C3" s="307" t="s">
        <v>500</v>
      </c>
      <c r="D3" s="306" t="s">
        <v>21</v>
      </c>
      <c r="E3" s="306" t="str">
        <f t="shared" ref="E3:E8" si="0">CONCATENATE(LEFT(B3,1),C3,"@emhcharter.org")</f>
        <v>RZimmerli@emhcharter.org</v>
      </c>
      <c r="F3" s="295">
        <v>209</v>
      </c>
      <c r="G3" s="295">
        <v>7450</v>
      </c>
      <c r="H3" s="150"/>
      <c r="I3" s="150"/>
      <c r="J3" s="150"/>
    </row>
    <row r="4" spans="1:10" ht="15.75" customHeight="1" x14ac:dyDescent="0.3">
      <c r="A4" s="1">
        <v>2</v>
      </c>
      <c r="B4" s="306" t="s">
        <v>497</v>
      </c>
      <c r="C4" s="307" t="s">
        <v>501</v>
      </c>
      <c r="D4" s="306" t="s">
        <v>27</v>
      </c>
      <c r="E4" s="306" t="str">
        <f t="shared" si="0"/>
        <v>TRamirez@emhcharter.org</v>
      </c>
      <c r="F4" s="295">
        <v>209</v>
      </c>
      <c r="G4" s="295">
        <v>7451</v>
      </c>
    </row>
    <row r="5" spans="1:10" ht="15.75" customHeight="1" x14ac:dyDescent="0.3">
      <c r="A5" s="1">
        <v>3</v>
      </c>
      <c r="B5" s="293" t="s">
        <v>282</v>
      </c>
      <c r="C5" s="294" t="s">
        <v>302</v>
      </c>
      <c r="D5" s="294" t="s">
        <v>24</v>
      </c>
      <c r="E5" s="312" t="str">
        <f t="shared" si="0"/>
        <v>JHarris@emhcharter.org</v>
      </c>
      <c r="F5" s="297">
        <v>200</v>
      </c>
      <c r="G5" s="297">
        <v>7068</v>
      </c>
    </row>
    <row r="6" spans="1:10" ht="15.75" customHeight="1" x14ac:dyDescent="0.3">
      <c r="A6" s="1">
        <v>4</v>
      </c>
      <c r="B6" s="306" t="s">
        <v>498</v>
      </c>
      <c r="C6" s="323" t="s">
        <v>416</v>
      </c>
      <c r="D6" s="306" t="s">
        <v>30</v>
      </c>
      <c r="E6" s="306" t="str">
        <f t="shared" si="0"/>
        <v>VHernandez@emhcharter.org</v>
      </c>
      <c r="F6" s="295">
        <v>200</v>
      </c>
      <c r="G6" s="295">
        <v>7073</v>
      </c>
    </row>
    <row r="7" spans="1:10" ht="15.75" customHeight="1" x14ac:dyDescent="0.3">
      <c r="A7" s="1">
        <v>5</v>
      </c>
      <c r="B7" s="306" t="s">
        <v>499</v>
      </c>
      <c r="C7" s="324" t="s">
        <v>502</v>
      </c>
      <c r="D7" s="306" t="s">
        <v>594</v>
      </c>
      <c r="E7" s="306" t="str">
        <f t="shared" si="0"/>
        <v>ALanos@emhcharter.org</v>
      </c>
      <c r="F7" s="295">
        <v>201</v>
      </c>
      <c r="G7" s="295">
        <v>7144</v>
      </c>
    </row>
    <row r="8" spans="1:10" ht="15.75" customHeight="1" x14ac:dyDescent="0.3">
      <c r="A8" s="1">
        <v>6</v>
      </c>
      <c r="B8" s="306" t="s">
        <v>288</v>
      </c>
      <c r="C8" s="324" t="s">
        <v>503</v>
      </c>
      <c r="D8" s="306" t="s">
        <v>33</v>
      </c>
      <c r="E8" s="306" t="str">
        <f t="shared" si="0"/>
        <v>DOrtega@emhcharter.org</v>
      </c>
      <c r="F8" s="295">
        <v>201</v>
      </c>
      <c r="G8" s="295">
        <v>7059</v>
      </c>
    </row>
    <row r="9" spans="1:10" ht="15.75" customHeight="1" x14ac:dyDescent="0.3">
      <c r="A9" s="387" t="s">
        <v>35</v>
      </c>
      <c r="B9" s="388"/>
      <c r="C9" s="388"/>
      <c r="D9" s="388"/>
      <c r="E9" s="389"/>
      <c r="F9" s="382"/>
      <c r="G9" s="363"/>
    </row>
    <row r="10" spans="1:10" ht="15.75" customHeight="1" x14ac:dyDescent="0.3">
      <c r="A10" s="1">
        <v>7</v>
      </c>
      <c r="B10" s="306" t="s">
        <v>504</v>
      </c>
      <c r="C10" s="325" t="s">
        <v>434</v>
      </c>
      <c r="D10" s="324" t="s">
        <v>39</v>
      </c>
      <c r="E10" s="324" t="str">
        <f>CONCATENATE(LEFT(B10,1),C10,"@emhcharter.org")</f>
        <v>NVazquez@emhcharter.org</v>
      </c>
      <c r="F10" s="295">
        <v>106</v>
      </c>
      <c r="G10" s="295">
        <v>7306</v>
      </c>
    </row>
    <row r="11" spans="1:10" ht="15.75" customHeight="1" x14ac:dyDescent="0.3">
      <c r="A11" s="1">
        <v>8</v>
      </c>
      <c r="B11" s="306" t="s">
        <v>707</v>
      </c>
      <c r="C11" s="323" t="s">
        <v>708</v>
      </c>
      <c r="D11" s="306" t="s">
        <v>41</v>
      </c>
      <c r="E11" s="324" t="str">
        <f>CONCATENATE(LEFT(B11,1),C11,"@emhcharter.org")</f>
        <v>TOrtiz@emhcharter.org</v>
      </c>
      <c r="F11" s="295">
        <v>108</v>
      </c>
      <c r="G11" s="295">
        <v>7108</v>
      </c>
    </row>
    <row r="12" spans="1:10" ht="15.75" customHeight="1" x14ac:dyDescent="0.3">
      <c r="A12" s="1">
        <v>9</v>
      </c>
      <c r="B12" s="299" t="s">
        <v>319</v>
      </c>
      <c r="C12" s="300" t="s">
        <v>552</v>
      </c>
      <c r="D12" s="300" t="s">
        <v>704</v>
      </c>
      <c r="E12" s="324" t="str">
        <f>CONCATENATE(LEFT(B12,1),C12,"@emhcharter.org")</f>
        <v>KKlein@emhcharter.org</v>
      </c>
      <c r="F12" s="295">
        <v>209</v>
      </c>
      <c r="G12" s="295">
        <v>7452</v>
      </c>
    </row>
    <row r="13" spans="1:10" ht="15.75" customHeight="1" x14ac:dyDescent="0.3">
      <c r="A13" s="24">
        <v>10</v>
      </c>
      <c r="B13" s="309" t="s">
        <v>705</v>
      </c>
      <c r="C13" s="334" t="s">
        <v>371</v>
      </c>
      <c r="D13" s="309" t="s">
        <v>706</v>
      </c>
      <c r="E13" s="327" t="str">
        <f>CONCATENATE(LEFT(B13,1),C13,"@emhcharter.org")</f>
        <v>EFlores@emhcharter.org</v>
      </c>
      <c r="F13" s="335">
        <v>209</v>
      </c>
      <c r="G13" s="335">
        <v>7452</v>
      </c>
    </row>
    <row r="14" spans="1:10" ht="15.75" customHeight="1" x14ac:dyDescent="0.3">
      <c r="A14" s="343">
        <v>11</v>
      </c>
      <c r="B14" s="41" t="s">
        <v>322</v>
      </c>
      <c r="C14" s="294" t="s">
        <v>328</v>
      </c>
      <c r="D14" s="294" t="s">
        <v>855</v>
      </c>
      <c r="E14" s="313" t="str">
        <f t="shared" ref="E14" si="1">CONCATENATE(LEFT(B14,1),C14,"@emhcharter.org")</f>
        <v>YVanegas@emhcharter.org</v>
      </c>
      <c r="F14" s="297"/>
      <c r="G14" s="297"/>
    </row>
    <row r="15" spans="1:10" ht="15.75" customHeight="1" x14ac:dyDescent="0.3">
      <c r="A15" s="143">
        <v>11</v>
      </c>
      <c r="B15" s="414" t="s">
        <v>532</v>
      </c>
      <c r="C15" s="415" t="s">
        <v>535</v>
      </c>
      <c r="D15" s="416" t="s">
        <v>714</v>
      </c>
      <c r="E15" s="417" t="str">
        <f>CONCATENATE(LEFT(B15,1),C15,"@emhcharter.org")</f>
        <v>LAshford@emhcharter.org</v>
      </c>
      <c r="F15" s="418">
        <v>207</v>
      </c>
      <c r="G15" s="418">
        <v>7407</v>
      </c>
    </row>
    <row r="16" spans="1:10" ht="15.75" customHeight="1" x14ac:dyDescent="0.3">
      <c r="A16" s="368" t="s">
        <v>818</v>
      </c>
      <c r="B16" s="369"/>
      <c r="C16" s="369"/>
      <c r="D16" s="369"/>
      <c r="E16" s="370"/>
      <c r="F16" s="376"/>
      <c r="G16" s="377"/>
    </row>
    <row r="17" spans="1:7" ht="15.75" customHeight="1" x14ac:dyDescent="0.3">
      <c r="A17" s="1">
        <v>12</v>
      </c>
      <c r="B17" s="306" t="s">
        <v>509</v>
      </c>
      <c r="C17" s="323" t="s">
        <v>512</v>
      </c>
      <c r="D17" s="323" t="s">
        <v>748</v>
      </c>
      <c r="E17" s="323" t="str">
        <f>CONCATENATE(LEFT(B17,1),C17,"@emhcharter.org")</f>
        <v>KChumbley@emhcharter.org</v>
      </c>
      <c r="F17" s="295">
        <v>105</v>
      </c>
      <c r="G17" s="295">
        <v>7415</v>
      </c>
    </row>
    <row r="18" spans="1:7" ht="15.75" customHeight="1" x14ac:dyDescent="0.3">
      <c r="A18" s="1">
        <v>13</v>
      </c>
      <c r="B18" s="306" t="s">
        <v>510</v>
      </c>
      <c r="C18" s="324" t="s">
        <v>511</v>
      </c>
      <c r="D18" s="306" t="s">
        <v>749</v>
      </c>
      <c r="E18" s="323" t="str">
        <f t="shared" ref="E18:E34" si="2">CONCATENATE(LEFT(B18,1),C18,"@emhcharter.org")</f>
        <v>CSchulter@emhcharter.org</v>
      </c>
      <c r="F18" s="295">
        <v>105</v>
      </c>
      <c r="G18" s="295">
        <v>7415</v>
      </c>
    </row>
    <row r="19" spans="1:7" ht="15.75" customHeight="1" x14ac:dyDescent="0.3">
      <c r="A19" s="1">
        <v>14</v>
      </c>
      <c r="B19" s="306" t="s">
        <v>692</v>
      </c>
      <c r="C19" s="323" t="s">
        <v>693</v>
      </c>
      <c r="D19" s="306" t="s">
        <v>750</v>
      </c>
      <c r="E19" s="323" t="str">
        <f t="shared" si="2"/>
        <v>BBendlin@emhcharter.org</v>
      </c>
      <c r="F19" s="295" t="s">
        <v>751</v>
      </c>
      <c r="G19" s="295">
        <v>7302</v>
      </c>
    </row>
    <row r="20" spans="1:7" ht="15.75" customHeight="1" x14ac:dyDescent="0.3">
      <c r="A20" s="1">
        <v>15</v>
      </c>
      <c r="B20" s="306" t="s">
        <v>289</v>
      </c>
      <c r="C20" s="323" t="s">
        <v>513</v>
      </c>
      <c r="D20" s="328" t="s">
        <v>778</v>
      </c>
      <c r="E20" s="324" t="str">
        <f>CONCATENATE(LEFT(B20,1),C20,"@emhcharter.org")</f>
        <v>MZollweg@emhcharter.org</v>
      </c>
      <c r="F20" s="295" t="s">
        <v>763</v>
      </c>
      <c r="G20" s="295">
        <v>7406</v>
      </c>
    </row>
    <row r="21" spans="1:7" ht="15.75" customHeight="1" x14ac:dyDescent="0.3">
      <c r="A21" s="1">
        <v>16</v>
      </c>
      <c r="B21" s="299" t="s">
        <v>522</v>
      </c>
      <c r="C21" s="301" t="s">
        <v>523</v>
      </c>
      <c r="D21" s="328" t="s">
        <v>764</v>
      </c>
      <c r="E21" s="327" t="str">
        <f>CONCATENATE(LEFT(B21,1),C21,"@emhcharter.org")</f>
        <v>ARinella@emhcharter.org</v>
      </c>
      <c r="F21" s="308">
        <v>208</v>
      </c>
      <c r="G21" s="308">
        <v>7408</v>
      </c>
    </row>
    <row r="22" spans="1:7" ht="15.75" customHeight="1" x14ac:dyDescent="0.3">
      <c r="A22" s="1">
        <v>17</v>
      </c>
      <c r="B22" s="329" t="s">
        <v>779</v>
      </c>
      <c r="C22" s="330" t="s">
        <v>780</v>
      </c>
      <c r="D22" s="306" t="s">
        <v>781</v>
      </c>
      <c r="E22" s="323" t="str">
        <f t="shared" si="2"/>
        <v>SClare@emhcharter.org</v>
      </c>
      <c r="F22" s="295">
        <v>206</v>
      </c>
      <c r="G22" s="295">
        <v>7414</v>
      </c>
    </row>
    <row r="23" spans="1:7" ht="15.75" customHeight="1" x14ac:dyDescent="0.3">
      <c r="A23" s="1">
        <v>18</v>
      </c>
      <c r="B23" s="306" t="s">
        <v>349</v>
      </c>
      <c r="C23" s="324" t="s">
        <v>378</v>
      </c>
      <c r="D23" s="306" t="s">
        <v>752</v>
      </c>
      <c r="E23" s="323" t="str">
        <f t="shared" si="2"/>
        <v>ARoman@emhcharter.org</v>
      </c>
      <c r="F23" s="295" t="s">
        <v>753</v>
      </c>
      <c r="G23" s="295">
        <v>7303</v>
      </c>
    </row>
    <row r="24" spans="1:7" ht="15.75" customHeight="1" x14ac:dyDescent="0.3">
      <c r="A24" s="1">
        <v>19</v>
      </c>
      <c r="B24" s="306" t="s">
        <v>543</v>
      </c>
      <c r="C24" s="324" t="s">
        <v>709</v>
      </c>
      <c r="D24" s="306" t="s">
        <v>710</v>
      </c>
      <c r="E24" s="323" t="str">
        <f t="shared" si="2"/>
        <v>MJuba@emhcharter.org</v>
      </c>
      <c r="F24" s="295">
        <v>104</v>
      </c>
      <c r="G24" s="295">
        <v>7414</v>
      </c>
    </row>
    <row r="25" spans="1:7" ht="15.75" customHeight="1" x14ac:dyDescent="0.3">
      <c r="A25" s="1">
        <v>20</v>
      </c>
      <c r="B25" s="306" t="s">
        <v>558</v>
      </c>
      <c r="C25" s="324" t="s">
        <v>711</v>
      </c>
      <c r="D25" s="306" t="s">
        <v>712</v>
      </c>
      <c r="E25" s="323" t="str">
        <f t="shared" si="2"/>
        <v>WStapleton@emhcharter.org</v>
      </c>
      <c r="F25" s="295" t="s">
        <v>754</v>
      </c>
      <c r="G25" s="295">
        <v>7009</v>
      </c>
    </row>
    <row r="26" spans="1:7" ht="15.75" customHeight="1" x14ac:dyDescent="0.3">
      <c r="A26" s="1">
        <v>21</v>
      </c>
      <c r="B26" s="306" t="s">
        <v>856</v>
      </c>
      <c r="C26" s="324" t="s">
        <v>857</v>
      </c>
      <c r="D26" s="306" t="s">
        <v>820</v>
      </c>
      <c r="E26" s="323" t="str">
        <f t="shared" si="2"/>
        <v>ALovell@emhcharter.org</v>
      </c>
      <c r="F26" s="295" t="s">
        <v>756</v>
      </c>
      <c r="G26" s="295">
        <v>7404</v>
      </c>
    </row>
    <row r="27" spans="1:7" ht="15.75" customHeight="1" x14ac:dyDescent="0.3">
      <c r="A27" s="1">
        <v>22</v>
      </c>
      <c r="B27" s="306" t="s">
        <v>282</v>
      </c>
      <c r="C27" s="330" t="s">
        <v>713</v>
      </c>
      <c r="D27" s="306" t="s">
        <v>755</v>
      </c>
      <c r="E27" s="323" t="str">
        <f t="shared" si="2"/>
        <v>JVega@emhcharter.org</v>
      </c>
      <c r="F27" s="295" t="s">
        <v>756</v>
      </c>
      <c r="G27" s="295">
        <v>7404</v>
      </c>
    </row>
    <row r="28" spans="1:7" ht="15.75" customHeight="1" x14ac:dyDescent="0.3">
      <c r="A28" s="1">
        <v>23</v>
      </c>
      <c r="B28" s="306" t="s">
        <v>491</v>
      </c>
      <c r="C28" s="326" t="s">
        <v>412</v>
      </c>
      <c r="D28" s="306" t="s">
        <v>60</v>
      </c>
      <c r="E28" s="323" t="str">
        <f t="shared" si="2"/>
        <v>RPerez@emhcharter.org</v>
      </c>
      <c r="F28" s="295">
        <v>204</v>
      </c>
      <c r="G28" s="295">
        <v>7404</v>
      </c>
    </row>
    <row r="29" spans="1:7" ht="15.75" customHeight="1" x14ac:dyDescent="0.3">
      <c r="A29" s="1">
        <v>24</v>
      </c>
      <c r="B29" s="306" t="s">
        <v>492</v>
      </c>
      <c r="C29" s="324" t="s">
        <v>516</v>
      </c>
      <c r="D29" s="306" t="s">
        <v>757</v>
      </c>
      <c r="E29" s="323" t="str">
        <f t="shared" si="2"/>
        <v>MQuintana@emhcharter.org</v>
      </c>
      <c r="F29" s="295" t="s">
        <v>758</v>
      </c>
      <c r="G29" s="295">
        <v>7006</v>
      </c>
    </row>
    <row r="30" spans="1:7" ht="15.75" customHeight="1" x14ac:dyDescent="0.3">
      <c r="A30" s="1">
        <v>25</v>
      </c>
      <c r="B30" s="306" t="s">
        <v>493</v>
      </c>
      <c r="C30" s="324" t="s">
        <v>517</v>
      </c>
      <c r="D30" s="324" t="s">
        <v>759</v>
      </c>
      <c r="E30" s="323" t="str">
        <f t="shared" si="2"/>
        <v>TNeidert@emhcharter.org</v>
      </c>
      <c r="F30" s="295">
        <v>205</v>
      </c>
      <c r="G30" s="295">
        <v>7405</v>
      </c>
    </row>
    <row r="31" spans="1:7" ht="15.75" customHeight="1" x14ac:dyDescent="0.3">
      <c r="A31" s="1">
        <v>26</v>
      </c>
      <c r="B31" s="306" t="s">
        <v>494</v>
      </c>
      <c r="C31" s="326" t="s">
        <v>339</v>
      </c>
      <c r="D31" s="306" t="s">
        <v>65</v>
      </c>
      <c r="E31" s="323" t="str">
        <f t="shared" si="2"/>
        <v>RWright@emhcharter.org</v>
      </c>
      <c r="F31" s="295">
        <v>206</v>
      </c>
      <c r="G31" s="295">
        <v>7406</v>
      </c>
    </row>
    <row r="32" spans="1:7" ht="15.75" customHeight="1" x14ac:dyDescent="0.3">
      <c r="A32" s="1">
        <v>27</v>
      </c>
      <c r="B32" s="306" t="s">
        <v>495</v>
      </c>
      <c r="C32" s="324" t="s">
        <v>454</v>
      </c>
      <c r="D32" s="324" t="s">
        <v>760</v>
      </c>
      <c r="E32" s="323" t="str">
        <f t="shared" si="2"/>
        <v>BRivera@emhcharter.org</v>
      </c>
      <c r="F32" s="295">
        <v>202</v>
      </c>
      <c r="G32" s="295">
        <v>7402</v>
      </c>
    </row>
    <row r="33" spans="1:7" ht="15.75" customHeight="1" x14ac:dyDescent="0.3">
      <c r="A33" s="1">
        <v>28</v>
      </c>
      <c r="B33" s="306" t="s">
        <v>782</v>
      </c>
      <c r="C33" s="324" t="s">
        <v>783</v>
      </c>
      <c r="D33" s="306" t="s">
        <v>761</v>
      </c>
      <c r="E33" s="323" t="str">
        <f t="shared" si="2"/>
        <v>AFierro@emhcharter.org</v>
      </c>
      <c r="F33" s="295" t="s">
        <v>762</v>
      </c>
      <c r="G33" s="295">
        <v>7073</v>
      </c>
    </row>
    <row r="34" spans="1:7" ht="15.75" customHeight="1" x14ac:dyDescent="0.3">
      <c r="A34" s="1">
        <v>29</v>
      </c>
      <c r="B34" s="306" t="s">
        <v>390</v>
      </c>
      <c r="C34" s="324" t="s">
        <v>519</v>
      </c>
      <c r="D34" s="306" t="s">
        <v>714</v>
      </c>
      <c r="E34" s="323" t="str">
        <f t="shared" si="2"/>
        <v>BJackson@emhcharter.org</v>
      </c>
      <c r="F34" s="295">
        <v>207</v>
      </c>
      <c r="G34" s="295">
        <v>7403</v>
      </c>
    </row>
    <row r="35" spans="1:7" ht="15.75" customHeight="1" x14ac:dyDescent="0.3">
      <c r="A35" s="368" t="s">
        <v>71</v>
      </c>
      <c r="B35" s="369"/>
      <c r="C35" s="369"/>
      <c r="D35" s="369"/>
      <c r="E35" s="370"/>
      <c r="F35" s="382"/>
      <c r="G35" s="363"/>
    </row>
    <row r="36" spans="1:7" ht="15.75" customHeight="1" x14ac:dyDescent="0.3">
      <c r="A36" s="1">
        <v>30</v>
      </c>
      <c r="B36" s="306" t="s">
        <v>520</v>
      </c>
      <c r="C36" s="324" t="s">
        <v>521</v>
      </c>
      <c r="D36" s="324" t="s">
        <v>74</v>
      </c>
      <c r="E36" s="324" t="str">
        <f>CONCATENATE(LEFT(B36,1),C36,"@emhcharter.org")</f>
        <v>ASchultz@emhcharter.org</v>
      </c>
      <c r="F36" s="295" t="s">
        <v>763</v>
      </c>
      <c r="G36" s="295">
        <v>7305</v>
      </c>
    </row>
    <row r="37" spans="1:7" ht="15.75" customHeight="1" x14ac:dyDescent="0.3">
      <c r="A37" s="379" t="s">
        <v>77</v>
      </c>
      <c r="B37" s="380"/>
      <c r="C37" s="380"/>
      <c r="D37" s="380"/>
      <c r="E37" s="381"/>
      <c r="F37" s="405"/>
      <c r="G37" s="419"/>
    </row>
    <row r="38" spans="1:7" ht="15.75" customHeight="1" x14ac:dyDescent="0.3">
      <c r="A38" s="331">
        <v>31</v>
      </c>
      <c r="B38" s="11" t="s">
        <v>726</v>
      </c>
      <c r="C38" s="11" t="s">
        <v>434</v>
      </c>
      <c r="D38" s="11" t="s">
        <v>79</v>
      </c>
      <c r="E38" s="332" t="str">
        <f>CONCATENATE(LEFT(B38,1),C38,"@emhcharter.org")</f>
        <v>DVazquez@emhcharter.org</v>
      </c>
      <c r="F38" s="342">
        <v>206</v>
      </c>
      <c r="G38" s="342">
        <v>7408</v>
      </c>
    </row>
    <row r="39" spans="1:7" ht="15.75" customHeight="1" x14ac:dyDescent="0.3">
      <c r="A39" s="1">
        <v>32</v>
      </c>
      <c r="B39" s="11" t="s">
        <v>524</v>
      </c>
      <c r="C39" s="11" t="s">
        <v>525</v>
      </c>
      <c r="D39" s="328" t="s">
        <v>79</v>
      </c>
      <c r="E39" s="11" t="str">
        <f>CONCATENATE(LEFT(B39,1),C39,"@emhcharter.org")</f>
        <v>JSon@emhcharter.org</v>
      </c>
      <c r="F39" s="333">
        <v>208</v>
      </c>
      <c r="G39" s="333">
        <v>7408</v>
      </c>
    </row>
    <row r="40" spans="1:7" ht="15.75" customHeight="1" x14ac:dyDescent="0.3">
      <c r="A40" s="368" t="s">
        <v>80</v>
      </c>
      <c r="B40" s="369"/>
      <c r="C40" s="369"/>
      <c r="D40" s="369"/>
      <c r="E40" s="370"/>
      <c r="F40" s="376"/>
      <c r="G40" s="377"/>
    </row>
    <row r="41" spans="1:7" ht="15.75" customHeight="1" x14ac:dyDescent="0.3">
      <c r="A41" s="1">
        <v>33</v>
      </c>
      <c r="B41" s="306" t="s">
        <v>526</v>
      </c>
      <c r="C41" s="326" t="s">
        <v>527</v>
      </c>
      <c r="D41" s="306" t="s">
        <v>82</v>
      </c>
      <c r="E41" s="306" t="str">
        <f>CONCATENATE(LEFT(B41,1),C41,"@emhcharter.org")</f>
        <v>YDaliz@emhcharter.org</v>
      </c>
      <c r="F41" s="295">
        <v>100</v>
      </c>
      <c r="G41" s="295">
        <v>7300</v>
      </c>
    </row>
    <row r="42" spans="1:7" ht="15.75" customHeight="1" x14ac:dyDescent="0.3">
      <c r="A42" s="1">
        <v>34</v>
      </c>
      <c r="B42" s="306" t="s">
        <v>282</v>
      </c>
      <c r="C42" s="326" t="s">
        <v>528</v>
      </c>
      <c r="D42" s="306" t="s">
        <v>765</v>
      </c>
      <c r="E42" s="306" t="str">
        <f>CONCATENATE(LEFT(B42,1),C42,"@emhcharter.org")</f>
        <v>JCarroll@emhcharter.org</v>
      </c>
      <c r="F42" s="295">
        <v>107</v>
      </c>
      <c r="G42" s="295">
        <v>7519</v>
      </c>
    </row>
    <row r="43" spans="1:7" ht="15.75" customHeight="1" x14ac:dyDescent="0.3">
      <c r="A43" s="368" t="s">
        <v>85</v>
      </c>
      <c r="B43" s="369"/>
      <c r="C43" s="369"/>
      <c r="D43" s="369"/>
      <c r="E43" s="370"/>
      <c r="F43" s="376"/>
      <c r="G43" s="377"/>
    </row>
    <row r="44" spans="1:7" ht="15.75" customHeight="1" x14ac:dyDescent="0.3">
      <c r="A44" s="1">
        <v>35</v>
      </c>
      <c r="B44" s="306" t="s">
        <v>298</v>
      </c>
      <c r="C44" s="324" t="s">
        <v>485</v>
      </c>
      <c r="D44" s="324" t="s">
        <v>88</v>
      </c>
      <c r="E44" s="324" t="str">
        <f>CONCATENATE(LEFT(B44,1),C44,"@emhcharter.org")</f>
        <v>FMartinez@emhcharter.org</v>
      </c>
      <c r="F44" s="295" t="s">
        <v>89</v>
      </c>
      <c r="G44" s="295">
        <v>7454</v>
      </c>
    </row>
    <row r="45" spans="1:7" ht="15.75" customHeight="1" x14ac:dyDescent="0.3">
      <c r="A45" s="24">
        <v>36</v>
      </c>
      <c r="B45" s="293" t="s">
        <v>465</v>
      </c>
      <c r="C45" s="334" t="s">
        <v>471</v>
      </c>
      <c r="D45" s="309" t="s">
        <v>85</v>
      </c>
      <c r="E45" s="324" t="str">
        <f>CONCATENATE(LEFT(B45,1),C45,"@emhcharter.org")</f>
        <v>MCalderon@emhcharter.org</v>
      </c>
      <c r="F45" s="335" t="s">
        <v>89</v>
      </c>
      <c r="G45" s="335">
        <v>7454</v>
      </c>
    </row>
    <row r="46" spans="1:7" ht="15.75" customHeight="1" x14ac:dyDescent="0.3">
      <c r="A46" s="343">
        <v>37</v>
      </c>
      <c r="B46" s="293" t="s">
        <v>715</v>
      </c>
      <c r="C46" s="303" t="s">
        <v>3</v>
      </c>
      <c r="D46" s="293" t="s">
        <v>262</v>
      </c>
      <c r="E46" s="293"/>
      <c r="F46" s="297" t="s">
        <v>89</v>
      </c>
      <c r="G46" s="297">
        <v>7456</v>
      </c>
    </row>
    <row r="47" spans="1:7" ht="15.75" customHeight="1" x14ac:dyDescent="0.3">
      <c r="A47" s="371" t="s">
        <v>158</v>
      </c>
      <c r="B47" s="372"/>
      <c r="C47" s="372"/>
      <c r="D47" s="372"/>
      <c r="E47" s="373"/>
      <c r="F47" s="357"/>
      <c r="G47" s="358"/>
    </row>
    <row r="48" spans="1:7" ht="15.6" x14ac:dyDescent="0.3">
      <c r="A48" s="76">
        <v>38</v>
      </c>
      <c r="B48" s="299" t="s">
        <v>784</v>
      </c>
      <c r="C48" s="300" t="s">
        <v>785</v>
      </c>
      <c r="D48" s="299" t="s">
        <v>189</v>
      </c>
      <c r="E48" s="327" t="str">
        <f>CONCATENATE(LEFT(B48,1),C48,"@emhcharter.org")</f>
        <v>SMongeon@emhcharter.org</v>
      </c>
      <c r="F48" s="308">
        <v>210</v>
      </c>
      <c r="G48" s="308">
        <v>7455</v>
      </c>
    </row>
    <row r="49" spans="1:7" ht="15.6" x14ac:dyDescent="0.3">
      <c r="A49" s="343">
        <v>39</v>
      </c>
      <c r="B49" s="293" t="s">
        <v>786</v>
      </c>
      <c r="C49" s="296" t="s">
        <v>787</v>
      </c>
      <c r="D49" s="293" t="s">
        <v>788</v>
      </c>
      <c r="E49" s="310" t="s">
        <v>682</v>
      </c>
      <c r="F49" s="297">
        <v>210</v>
      </c>
      <c r="G49" s="297">
        <v>7136</v>
      </c>
    </row>
    <row r="50" spans="1:7" ht="15.6" x14ac:dyDescent="0.3">
      <c r="A50" s="374" t="s">
        <v>91</v>
      </c>
      <c r="B50" s="372"/>
      <c r="C50" s="372"/>
      <c r="D50" s="372"/>
      <c r="E50" s="375"/>
      <c r="F50" s="406"/>
      <c r="G50" s="420"/>
    </row>
    <row r="51" spans="1:7" ht="15.6" x14ac:dyDescent="0.3">
      <c r="A51" s="342">
        <v>40</v>
      </c>
      <c r="B51" s="293" t="s">
        <v>531</v>
      </c>
      <c r="C51" s="296" t="s">
        <v>534</v>
      </c>
      <c r="D51" s="296" t="s">
        <v>93</v>
      </c>
      <c r="E51" s="296" t="str">
        <f>CONCATENATE(LEFT(B51,1),C51,"@emhcharter.org")</f>
        <v>SNater@emhcharter.org</v>
      </c>
      <c r="F51" s="297" t="s">
        <v>766</v>
      </c>
      <c r="G51" s="297">
        <v>7008</v>
      </c>
    </row>
    <row r="52" spans="1:7" ht="15.6" x14ac:dyDescent="0.3">
      <c r="A52" s="342">
        <v>41</v>
      </c>
      <c r="B52" s="293" t="s">
        <v>789</v>
      </c>
      <c r="C52" s="296" t="s">
        <v>790</v>
      </c>
      <c r="D52" s="296" t="s">
        <v>183</v>
      </c>
      <c r="E52" s="146" t="s">
        <v>791</v>
      </c>
      <c r="F52" s="297" t="s">
        <v>766</v>
      </c>
      <c r="G52" s="297">
        <v>7008</v>
      </c>
    </row>
    <row r="53" spans="1:7" ht="15.6" x14ac:dyDescent="0.3">
      <c r="A53" s="342">
        <v>42</v>
      </c>
      <c r="B53" s="293" t="s">
        <v>689</v>
      </c>
      <c r="C53" s="311" t="s">
        <v>690</v>
      </c>
      <c r="D53" s="296" t="s">
        <v>183</v>
      </c>
      <c r="E53" s="296" t="str">
        <f>CONCATENATE(LEFT(B53,1),C53,"@emhcharter.org")</f>
        <v>TCuyler@emhcharter.org</v>
      </c>
      <c r="F53" s="297" t="s">
        <v>766</v>
      </c>
      <c r="G53" s="297">
        <v>7008</v>
      </c>
    </row>
    <row r="54" spans="1:7" ht="15.6" x14ac:dyDescent="0.3">
      <c r="A54" s="342">
        <v>43</v>
      </c>
      <c r="B54" s="293"/>
      <c r="C54" s="311"/>
      <c r="D54" s="296" t="s">
        <v>183</v>
      </c>
      <c r="E54" s="296" t="str">
        <f>CONCATENATE(LEFT(B54,1),C54,"@emhcharter.org")</f>
        <v>@emhcharter.org</v>
      </c>
      <c r="F54" s="297" t="s">
        <v>766</v>
      </c>
      <c r="G54" s="297">
        <v>7008</v>
      </c>
    </row>
  </sheetData>
  <mergeCells count="19">
    <mergeCell ref="A50:E50"/>
    <mergeCell ref="F50:G50"/>
    <mergeCell ref="F35:G35"/>
    <mergeCell ref="A37:E37"/>
    <mergeCell ref="F37:G37"/>
    <mergeCell ref="A40:E40"/>
    <mergeCell ref="F40:G40"/>
    <mergeCell ref="A43:E43"/>
    <mergeCell ref="F43:G43"/>
    <mergeCell ref="A47:E47"/>
    <mergeCell ref="F47:G47"/>
    <mergeCell ref="B1:C1"/>
    <mergeCell ref="A2:E2"/>
    <mergeCell ref="F2:G2"/>
    <mergeCell ref="A9:E9"/>
    <mergeCell ref="F9:G9"/>
    <mergeCell ref="A16:E16"/>
    <mergeCell ref="F16:G16"/>
    <mergeCell ref="A35:E35"/>
  </mergeCells>
  <hyperlinks>
    <hyperlink ref="E49" r:id="rId1"/>
    <hyperlink ref="E52" r:id="rId2"/>
    <hyperlink ref="E5" r:id="rId3" display="mrosario@emhcharter.org"/>
  </hyperlinks>
  <pageMargins left="0.7" right="0.7" top="0.75" bottom="0.75" header="0.3" footer="0.3"/>
  <pageSetup orientation="portrait" horizontalDpi="0" verticalDpi="0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J9" sqref="J9"/>
    </sheetView>
  </sheetViews>
  <sheetFormatPr defaultRowHeight="14.4" x14ac:dyDescent="0.3"/>
  <cols>
    <col min="1" max="1" width="3" bestFit="1" customWidth="1"/>
    <col min="2" max="2" width="11.109375" style="23" bestFit="1" customWidth="1"/>
    <col min="3" max="3" width="13.5546875" bestFit="1" customWidth="1"/>
    <col min="4" max="4" width="32.88671875" bestFit="1" customWidth="1"/>
    <col min="5" max="5" width="31.5546875" bestFit="1" customWidth="1"/>
    <col min="6" max="6" width="7.88671875" bestFit="1" customWidth="1"/>
    <col min="7" max="7" width="5.5546875" bestFit="1" customWidth="1"/>
  </cols>
  <sheetData>
    <row r="1" spans="1:10" ht="15.75" customHeight="1" x14ac:dyDescent="0.3">
      <c r="A1" s="319" t="s">
        <v>0</v>
      </c>
      <c r="B1" s="403" t="s">
        <v>1</v>
      </c>
      <c r="C1" s="403"/>
      <c r="D1" s="320" t="s">
        <v>2</v>
      </c>
      <c r="E1" s="320" t="str">
        <f>[1]Zimbrich!E1</f>
        <v>E-Mail Address</v>
      </c>
      <c r="F1" s="322" t="s">
        <v>3</v>
      </c>
      <c r="G1" s="322" t="s">
        <v>4</v>
      </c>
    </row>
    <row r="2" spans="1:10" ht="15.75" customHeight="1" x14ac:dyDescent="0.3">
      <c r="A2" s="393" t="s">
        <v>19</v>
      </c>
      <c r="B2" s="394"/>
      <c r="C2" s="394"/>
      <c r="D2" s="394"/>
      <c r="E2" s="395"/>
      <c r="F2" s="396"/>
      <c r="G2" s="397"/>
    </row>
    <row r="3" spans="1:10" ht="15.75" customHeight="1" x14ac:dyDescent="0.3">
      <c r="A3" s="343">
        <v>1</v>
      </c>
      <c r="B3" s="293" t="s">
        <v>537</v>
      </c>
      <c r="C3" s="294" t="s">
        <v>544</v>
      </c>
      <c r="D3" s="293" t="s">
        <v>109</v>
      </c>
      <c r="E3" s="293" t="str">
        <f>CONCATENATE(LEFT(B3,1),C3,"@emhcharter.org")</f>
        <v>WMunoz@emhcharter.org</v>
      </c>
      <c r="F3" s="337">
        <v>507</v>
      </c>
      <c r="G3" s="295">
        <v>7507</v>
      </c>
      <c r="H3" s="150"/>
      <c r="I3" s="150"/>
      <c r="J3" s="150"/>
    </row>
    <row r="4" spans="1:10" ht="15.75" customHeight="1" x14ac:dyDescent="0.3">
      <c r="A4" s="343">
        <v>2</v>
      </c>
      <c r="B4" s="293" t="s">
        <v>729</v>
      </c>
      <c r="C4" s="294" t="s">
        <v>545</v>
      </c>
      <c r="D4" s="293" t="s">
        <v>111</v>
      </c>
      <c r="E4" s="293" t="str">
        <f t="shared" ref="E4:E10" si="0">CONCATENATE(LEFT(B4,1),C4,"@emhcharter.org")</f>
        <v>DManon@emhcharter.org</v>
      </c>
      <c r="F4" s="337">
        <v>509</v>
      </c>
      <c r="G4" s="295">
        <v>7509</v>
      </c>
    </row>
    <row r="5" spans="1:10" ht="15.75" customHeight="1" x14ac:dyDescent="0.3">
      <c r="A5" s="343">
        <v>3</v>
      </c>
      <c r="B5" s="293" t="s">
        <v>539</v>
      </c>
      <c r="C5" s="296" t="s">
        <v>546</v>
      </c>
      <c r="D5" s="296" t="s">
        <v>113</v>
      </c>
      <c r="E5" s="293" t="str">
        <f t="shared" si="0"/>
        <v>KJohnson@emhcharter.org</v>
      </c>
      <c r="F5" s="337">
        <v>511</v>
      </c>
      <c r="G5" s="295">
        <v>7511</v>
      </c>
    </row>
    <row r="6" spans="1:10" ht="15.75" customHeight="1" x14ac:dyDescent="0.3">
      <c r="A6" s="343">
        <v>4</v>
      </c>
      <c r="B6" s="293"/>
      <c r="C6" s="296"/>
      <c r="D6" s="293" t="s">
        <v>115</v>
      </c>
      <c r="E6" s="293" t="str">
        <f t="shared" si="0"/>
        <v>@emhcharter.org</v>
      </c>
      <c r="F6" s="337">
        <v>503</v>
      </c>
      <c r="G6" s="295">
        <v>7503</v>
      </c>
    </row>
    <row r="7" spans="1:10" ht="15.75" customHeight="1" x14ac:dyDescent="0.3">
      <c r="A7" s="343">
        <v>5</v>
      </c>
      <c r="B7" s="293" t="s">
        <v>541</v>
      </c>
      <c r="C7" s="296" t="s">
        <v>416</v>
      </c>
      <c r="D7" s="293" t="s">
        <v>117</v>
      </c>
      <c r="E7" s="293" t="str">
        <f t="shared" si="0"/>
        <v>EHernandez@emhcharter.org</v>
      </c>
      <c r="F7" s="337">
        <v>503</v>
      </c>
      <c r="G7" s="295">
        <v>7500</v>
      </c>
    </row>
    <row r="8" spans="1:10" ht="15.75" customHeight="1" x14ac:dyDescent="0.3">
      <c r="A8" s="343">
        <v>6</v>
      </c>
      <c r="B8" s="293" t="s">
        <v>542</v>
      </c>
      <c r="C8" s="296" t="s">
        <v>485</v>
      </c>
      <c r="D8" s="293" t="s">
        <v>119</v>
      </c>
      <c r="E8" s="293" t="str">
        <f t="shared" si="0"/>
        <v>GMartinez@emhcharter.org</v>
      </c>
      <c r="F8" s="337">
        <v>505</v>
      </c>
      <c r="G8" s="295">
        <v>7505</v>
      </c>
    </row>
    <row r="9" spans="1:10" ht="15.75" customHeight="1" x14ac:dyDescent="0.3">
      <c r="A9" s="343">
        <v>7</v>
      </c>
      <c r="B9" s="293" t="s">
        <v>542</v>
      </c>
      <c r="C9" s="296" t="s">
        <v>485</v>
      </c>
      <c r="D9" s="293" t="s">
        <v>119</v>
      </c>
      <c r="E9" s="293" t="str">
        <f t="shared" si="0"/>
        <v>GMartinez@emhcharter.org</v>
      </c>
      <c r="F9" s="338">
        <v>505</v>
      </c>
      <c r="G9" s="297">
        <v>7550</v>
      </c>
    </row>
    <row r="10" spans="1:10" ht="15.75" customHeight="1" x14ac:dyDescent="0.3">
      <c r="A10" s="343">
        <v>8</v>
      </c>
      <c r="B10" s="293" t="s">
        <v>543</v>
      </c>
      <c r="C10" s="296" t="s">
        <v>547</v>
      </c>
      <c r="D10" s="296" t="s">
        <v>548</v>
      </c>
      <c r="E10" s="293" t="str">
        <f t="shared" si="0"/>
        <v>MKleehammer@emhcharter.org</v>
      </c>
      <c r="F10" s="337">
        <v>516</v>
      </c>
      <c r="G10" s="421">
        <v>7516</v>
      </c>
    </row>
    <row r="11" spans="1:10" ht="15.75" customHeight="1" x14ac:dyDescent="0.3">
      <c r="A11" s="393" t="s">
        <v>35</v>
      </c>
      <c r="B11" s="394"/>
      <c r="C11" s="394"/>
      <c r="D11" s="394"/>
      <c r="E11" s="395"/>
      <c r="F11" s="363"/>
      <c r="G11" s="363"/>
    </row>
    <row r="12" spans="1:10" ht="15.75" customHeight="1" x14ac:dyDescent="0.3">
      <c r="A12" s="343">
        <v>9</v>
      </c>
      <c r="B12" s="293" t="s">
        <v>549</v>
      </c>
      <c r="C12" s="298" t="s">
        <v>550</v>
      </c>
      <c r="D12" s="298" t="s">
        <v>120</v>
      </c>
      <c r="E12" s="298" t="str">
        <f>CONCATENATE(LEFT(B12,1),C12,"@emhcharter.org")</f>
        <v>EKrisher@emhcharter.org</v>
      </c>
      <c r="F12" s="337">
        <v>515</v>
      </c>
      <c r="G12" s="421">
        <v>7515</v>
      </c>
    </row>
    <row r="13" spans="1:10" ht="15.75" customHeight="1" x14ac:dyDescent="0.3">
      <c r="A13" s="343">
        <v>10</v>
      </c>
      <c r="B13" s="293" t="s">
        <v>282</v>
      </c>
      <c r="C13" s="296" t="s">
        <v>551</v>
      </c>
      <c r="D13" s="293" t="s">
        <v>121</v>
      </c>
      <c r="E13" s="298" t="str">
        <f>CONCATENATE(LEFT(B13,1),C13,"@emhcharter.org")</f>
        <v>JHaag@emhcharter.org</v>
      </c>
      <c r="F13" s="337">
        <v>536</v>
      </c>
      <c r="G13" s="421">
        <v>7536</v>
      </c>
    </row>
    <row r="14" spans="1:10" ht="15.75" customHeight="1" x14ac:dyDescent="0.3">
      <c r="A14" s="76">
        <v>11</v>
      </c>
      <c r="B14" s="299" t="s">
        <v>319</v>
      </c>
      <c r="C14" s="300" t="s">
        <v>552</v>
      </c>
      <c r="D14" s="300" t="s">
        <v>704</v>
      </c>
      <c r="E14" s="301" t="str">
        <f>CONCATENATE(LEFT(B14,1),C14,"@emhcharter.org")</f>
        <v>KKlein@emhcharter.org</v>
      </c>
      <c r="F14" s="339">
        <v>513</v>
      </c>
      <c r="G14" s="422">
        <v>7513</v>
      </c>
    </row>
    <row r="15" spans="1:10" ht="15.75" customHeight="1" x14ac:dyDescent="0.3">
      <c r="A15" s="343">
        <v>12</v>
      </c>
      <c r="B15" s="293" t="s">
        <v>705</v>
      </c>
      <c r="C15" s="296" t="s">
        <v>371</v>
      </c>
      <c r="D15" s="296" t="s">
        <v>706</v>
      </c>
      <c r="E15" s="298" t="str">
        <f>CONCATENATE(LEFT(B15,1),C15,"@emhcharter.org")</f>
        <v>EFlores@emhcharter.org</v>
      </c>
      <c r="F15" s="297">
        <v>513</v>
      </c>
      <c r="G15" s="297">
        <v>7513</v>
      </c>
    </row>
    <row r="16" spans="1:10" ht="15.75" customHeight="1" x14ac:dyDescent="0.3">
      <c r="A16" s="368" t="s">
        <v>818</v>
      </c>
      <c r="B16" s="369"/>
      <c r="C16" s="369"/>
      <c r="D16" s="369"/>
      <c r="E16" s="370"/>
      <c r="F16" s="411"/>
      <c r="G16" s="411"/>
    </row>
    <row r="17" spans="1:7" ht="15.75" customHeight="1" x14ac:dyDescent="0.3">
      <c r="A17" s="343">
        <v>13</v>
      </c>
      <c r="B17" s="293" t="s">
        <v>451</v>
      </c>
      <c r="C17" s="296" t="s">
        <v>563</v>
      </c>
      <c r="D17" s="296" t="s">
        <v>125</v>
      </c>
      <c r="E17" s="302" t="s">
        <v>590</v>
      </c>
      <c r="F17" s="337">
        <v>506</v>
      </c>
      <c r="G17" s="421">
        <v>7506</v>
      </c>
    </row>
    <row r="18" spans="1:7" ht="15.75" customHeight="1" x14ac:dyDescent="0.3">
      <c r="A18" s="343">
        <v>14</v>
      </c>
      <c r="B18" s="293" t="s">
        <v>355</v>
      </c>
      <c r="C18" s="296" t="s">
        <v>564</v>
      </c>
      <c r="D18" s="296" t="s">
        <v>125</v>
      </c>
      <c r="E18" s="296" t="str">
        <f t="shared" ref="E18:E31" si="1">CONCATENATE(LEFT(B18,1),C18,"@emhcharter.org")</f>
        <v>JHeilmann@emhcharter.org</v>
      </c>
      <c r="F18" s="337">
        <v>508</v>
      </c>
      <c r="G18" s="421">
        <v>7508</v>
      </c>
    </row>
    <row r="19" spans="1:7" ht="15.75" customHeight="1" x14ac:dyDescent="0.3">
      <c r="A19" s="343">
        <v>15</v>
      </c>
      <c r="B19" s="293" t="s">
        <v>553</v>
      </c>
      <c r="C19" s="303" t="s">
        <v>565</v>
      </c>
      <c r="D19" s="298" t="s">
        <v>127</v>
      </c>
      <c r="E19" s="296" t="str">
        <f t="shared" si="1"/>
        <v>CArieno@emhcharter.org</v>
      </c>
      <c r="F19" s="337">
        <v>528</v>
      </c>
      <c r="G19" s="421">
        <v>7528</v>
      </c>
    </row>
    <row r="20" spans="1:7" ht="15.75" customHeight="1" x14ac:dyDescent="0.3">
      <c r="A20" s="343">
        <v>16</v>
      </c>
      <c r="B20" s="293" t="s">
        <v>554</v>
      </c>
      <c r="C20" s="296" t="s">
        <v>566</v>
      </c>
      <c r="D20" s="298" t="s">
        <v>127</v>
      </c>
      <c r="E20" s="296" t="str">
        <f t="shared" si="1"/>
        <v>ARaymond@emhcharter.org</v>
      </c>
      <c r="F20" s="337">
        <v>526</v>
      </c>
      <c r="G20" s="421">
        <v>7526</v>
      </c>
    </row>
    <row r="21" spans="1:7" ht="15.75" customHeight="1" x14ac:dyDescent="0.3">
      <c r="A21" s="343">
        <v>17</v>
      </c>
      <c r="B21" s="293" t="s">
        <v>555</v>
      </c>
      <c r="C21" s="298" t="s">
        <v>730</v>
      </c>
      <c r="D21" s="298" t="s">
        <v>128</v>
      </c>
      <c r="E21" s="296" t="str">
        <f t="shared" si="1"/>
        <v>MKrolak@emhcharter.org</v>
      </c>
      <c r="F21" s="337">
        <v>522</v>
      </c>
      <c r="G21" s="421">
        <v>7522</v>
      </c>
    </row>
    <row r="22" spans="1:7" ht="15.75" customHeight="1" x14ac:dyDescent="0.3">
      <c r="A22" s="343">
        <v>18</v>
      </c>
      <c r="B22" s="293" t="s">
        <v>731</v>
      </c>
      <c r="C22" s="298" t="s">
        <v>732</v>
      </c>
      <c r="D22" s="298" t="s">
        <v>128</v>
      </c>
      <c r="E22" s="296" t="str">
        <f t="shared" si="1"/>
        <v>PBarinas@emhcharter.org</v>
      </c>
      <c r="F22" s="337">
        <v>528</v>
      </c>
      <c r="G22" s="421">
        <v>7528</v>
      </c>
    </row>
    <row r="23" spans="1:7" ht="15.75" customHeight="1" x14ac:dyDescent="0.3">
      <c r="A23" s="343">
        <v>19</v>
      </c>
      <c r="B23" s="293" t="s">
        <v>557</v>
      </c>
      <c r="C23" s="296" t="s">
        <v>569</v>
      </c>
      <c r="D23" s="296" t="s">
        <v>130</v>
      </c>
      <c r="E23" s="296" t="str">
        <f t="shared" si="1"/>
        <v>SStoltzfus@emhcharter.org</v>
      </c>
      <c r="F23" s="337">
        <v>524</v>
      </c>
      <c r="G23" s="421">
        <v>7524</v>
      </c>
    </row>
    <row r="24" spans="1:7" ht="15.75" customHeight="1" x14ac:dyDescent="0.3">
      <c r="A24" s="343">
        <v>20</v>
      </c>
      <c r="B24" s="293" t="s">
        <v>543</v>
      </c>
      <c r="C24" s="298" t="s">
        <v>570</v>
      </c>
      <c r="D24" s="298" t="s">
        <v>131</v>
      </c>
      <c r="E24" s="296" t="str">
        <f t="shared" si="1"/>
        <v>MRockefeller@emhcharter.org</v>
      </c>
      <c r="F24" s="337">
        <v>502</v>
      </c>
      <c r="G24" s="421">
        <v>7502</v>
      </c>
    </row>
    <row r="25" spans="1:7" ht="15.75" customHeight="1" x14ac:dyDescent="0.3">
      <c r="A25" s="343">
        <v>21</v>
      </c>
      <c r="B25" s="293" t="s">
        <v>558</v>
      </c>
      <c r="C25" s="298" t="s">
        <v>571</v>
      </c>
      <c r="D25" s="298" t="s">
        <v>131</v>
      </c>
      <c r="E25" s="296" t="str">
        <f t="shared" si="1"/>
        <v>WYaeger@emhcharter.org</v>
      </c>
      <c r="F25" s="337">
        <v>504</v>
      </c>
      <c r="G25" s="421">
        <v>7504</v>
      </c>
    </row>
    <row r="26" spans="1:7" ht="15.75" customHeight="1" x14ac:dyDescent="0.3">
      <c r="A26" s="343">
        <v>22</v>
      </c>
      <c r="B26" s="293" t="s">
        <v>559</v>
      </c>
      <c r="C26" s="304" t="s">
        <v>368</v>
      </c>
      <c r="D26" s="298" t="s">
        <v>136</v>
      </c>
      <c r="E26" s="296" t="str">
        <f t="shared" si="1"/>
        <v>ATorres@emhcharter.org</v>
      </c>
      <c r="F26" s="337">
        <v>512</v>
      </c>
      <c r="G26" s="421">
        <v>7512</v>
      </c>
    </row>
    <row r="27" spans="1:7" ht="15.75" customHeight="1" x14ac:dyDescent="0.3">
      <c r="A27" s="343">
        <v>23</v>
      </c>
      <c r="B27" s="293" t="s">
        <v>504</v>
      </c>
      <c r="C27" s="296" t="s">
        <v>418</v>
      </c>
      <c r="D27" s="296" t="s">
        <v>136</v>
      </c>
      <c r="E27" s="296" t="str">
        <f t="shared" si="1"/>
        <v>NRodriguez@emhcharter.org</v>
      </c>
      <c r="F27" s="337">
        <v>520</v>
      </c>
      <c r="G27" s="421">
        <v>7520</v>
      </c>
    </row>
    <row r="28" spans="1:7" ht="15.75" customHeight="1" x14ac:dyDescent="0.3">
      <c r="A28" s="343">
        <v>24</v>
      </c>
      <c r="B28" s="293" t="s">
        <v>572</v>
      </c>
      <c r="C28" s="296" t="s">
        <v>573</v>
      </c>
      <c r="D28" s="296" t="s">
        <v>140</v>
      </c>
      <c r="E28" s="296" t="str">
        <f t="shared" si="1"/>
        <v>DPodewils@emhcharter.org</v>
      </c>
      <c r="F28" s="337">
        <v>518</v>
      </c>
      <c r="G28" s="421">
        <v>7518</v>
      </c>
    </row>
    <row r="29" spans="1:7" ht="15.75" customHeight="1" x14ac:dyDescent="0.3">
      <c r="A29" s="343">
        <v>26</v>
      </c>
      <c r="B29" s="293" t="s">
        <v>282</v>
      </c>
      <c r="C29" s="303" t="s">
        <v>575</v>
      </c>
      <c r="D29" s="296" t="s">
        <v>70</v>
      </c>
      <c r="E29" s="296" t="str">
        <f t="shared" si="1"/>
        <v>JMcFadden@emhcharter.org</v>
      </c>
      <c r="F29" s="337">
        <v>514</v>
      </c>
      <c r="G29" s="421">
        <v>7514</v>
      </c>
    </row>
    <row r="30" spans="1:7" ht="15.75" customHeight="1" x14ac:dyDescent="0.3">
      <c r="A30" s="343">
        <v>27</v>
      </c>
      <c r="B30" s="293" t="s">
        <v>561</v>
      </c>
      <c r="C30" s="303" t="s">
        <v>576</v>
      </c>
      <c r="D30" s="296" t="s">
        <v>216</v>
      </c>
      <c r="E30" s="296" t="str">
        <f t="shared" si="1"/>
        <v>BPietrzykowski@emhcharter.org</v>
      </c>
      <c r="F30" s="338">
        <v>528</v>
      </c>
      <c r="G30" s="423">
        <v>7528</v>
      </c>
    </row>
    <row r="31" spans="1:7" ht="15.75" customHeight="1" x14ac:dyDescent="0.3">
      <c r="A31" s="343">
        <v>28</v>
      </c>
      <c r="B31" s="293" t="s">
        <v>562</v>
      </c>
      <c r="C31" s="303" t="s">
        <v>412</v>
      </c>
      <c r="D31" s="296" t="s">
        <v>216</v>
      </c>
      <c r="E31" s="296" t="str">
        <f t="shared" si="1"/>
        <v>OPerez@emhcharter.org</v>
      </c>
      <c r="F31" s="338">
        <v>512</v>
      </c>
      <c r="G31" s="423">
        <v>7512</v>
      </c>
    </row>
    <row r="32" spans="1:7" ht="15.75" customHeight="1" x14ac:dyDescent="0.3">
      <c r="A32" s="371" t="s">
        <v>71</v>
      </c>
      <c r="B32" s="372"/>
      <c r="C32" s="372"/>
      <c r="D32" s="372"/>
      <c r="E32" s="373"/>
      <c r="F32" s="363"/>
      <c r="G32" s="363"/>
    </row>
    <row r="33" spans="1:7" ht="15.75" customHeight="1" x14ac:dyDescent="0.3">
      <c r="A33" s="76">
        <v>29</v>
      </c>
      <c r="B33" s="299" t="s">
        <v>733</v>
      </c>
      <c r="C33" s="299" t="s">
        <v>734</v>
      </c>
      <c r="D33" s="299" t="s">
        <v>149</v>
      </c>
      <c r="E33" s="299" t="str">
        <f>CONCATENATE(LEFT(B33),C33,"@emhcharter.org")</f>
        <v>KCole@emhcharter.org</v>
      </c>
      <c r="F33" s="339">
        <v>518</v>
      </c>
      <c r="G33" s="421">
        <v>7518</v>
      </c>
    </row>
    <row r="34" spans="1:7" ht="15.75" customHeight="1" x14ac:dyDescent="0.3">
      <c r="A34" s="343">
        <v>30</v>
      </c>
      <c r="B34" s="293" t="s">
        <v>689</v>
      </c>
      <c r="C34" s="293" t="s">
        <v>735</v>
      </c>
      <c r="D34" s="293" t="s">
        <v>736</v>
      </c>
      <c r="E34" s="299" t="str">
        <f>CONCATENATE(LEFT(B34),C34,"@emhcharter.org")</f>
        <v>TPecora@emhcharter.org</v>
      </c>
      <c r="F34" s="297">
        <v>528</v>
      </c>
      <c r="G34" s="297">
        <v>7528</v>
      </c>
    </row>
    <row r="35" spans="1:7" ht="15.75" customHeight="1" x14ac:dyDescent="0.3">
      <c r="A35" s="343">
        <v>31</v>
      </c>
      <c r="B35" s="293" t="s">
        <v>507</v>
      </c>
      <c r="C35" s="293" t="s">
        <v>508</v>
      </c>
      <c r="D35" s="293" t="s">
        <v>737</v>
      </c>
      <c r="E35" s="293" t="str">
        <f>CONCATENATE(LEFT(B35),C35,"@emhcharter.org")</f>
        <v>CAnderson@emhcharter.org</v>
      </c>
      <c r="F35" s="297">
        <v>504</v>
      </c>
      <c r="G35" s="297">
        <v>7504</v>
      </c>
    </row>
    <row r="36" spans="1:7" ht="15.75" customHeight="1" x14ac:dyDescent="0.3">
      <c r="A36" s="407" t="s">
        <v>77</v>
      </c>
      <c r="B36" s="408"/>
      <c r="C36" s="408"/>
      <c r="D36" s="408"/>
      <c r="E36" s="409"/>
      <c r="F36" s="410"/>
      <c r="G36" s="410"/>
    </row>
    <row r="37" spans="1:7" ht="15.75" customHeight="1" x14ac:dyDescent="0.3">
      <c r="A37" s="343">
        <v>32</v>
      </c>
      <c r="B37" s="293" t="s">
        <v>543</v>
      </c>
      <c r="C37" s="293" t="s">
        <v>579</v>
      </c>
      <c r="D37" s="293" t="s">
        <v>79</v>
      </c>
      <c r="E37" s="293" t="str">
        <f>CONCATENATE(LEFT(B37,1),C37,"@emhcharter.org")</f>
        <v>MNormandin@emhcharter.org</v>
      </c>
      <c r="F37" s="337">
        <v>520</v>
      </c>
      <c r="G37" s="421">
        <v>7520</v>
      </c>
    </row>
    <row r="38" spans="1:7" ht="15.75" customHeight="1" x14ac:dyDescent="0.3">
      <c r="A38" s="343">
        <v>33</v>
      </c>
      <c r="B38" s="293" t="s">
        <v>580</v>
      </c>
      <c r="C38" s="294" t="s">
        <v>581</v>
      </c>
      <c r="D38" s="293" t="s">
        <v>79</v>
      </c>
      <c r="E38" s="293" t="str">
        <f>CONCATENATE(LEFT(B38,1),C38,"@emhcharter.org")</f>
        <v>BCastaneda@emhcharter.org</v>
      </c>
      <c r="F38" s="337">
        <v>512</v>
      </c>
      <c r="G38" s="421">
        <v>7512</v>
      </c>
    </row>
    <row r="39" spans="1:7" ht="15.75" customHeight="1" x14ac:dyDescent="0.3">
      <c r="A39" s="371" t="s">
        <v>80</v>
      </c>
      <c r="B39" s="372"/>
      <c r="C39" s="372"/>
      <c r="D39" s="372"/>
      <c r="E39" s="373"/>
      <c r="F39" s="363"/>
      <c r="G39" s="363"/>
    </row>
    <row r="40" spans="1:7" ht="15.75" customHeight="1" x14ac:dyDescent="0.3">
      <c r="A40" s="343">
        <v>34</v>
      </c>
      <c r="B40" s="293" t="s">
        <v>582</v>
      </c>
      <c r="C40" s="296" t="s">
        <v>585</v>
      </c>
      <c r="D40" s="296" t="s">
        <v>738</v>
      </c>
      <c r="E40" s="296" t="str">
        <f>CONCATENATE(LEFT(B40,1),C40,"@emhcharter.org")</f>
        <v>DMustafa@emhcharter.org</v>
      </c>
      <c r="F40" s="337">
        <v>516</v>
      </c>
      <c r="G40" s="421">
        <v>7516</v>
      </c>
    </row>
    <row r="41" spans="1:7" ht="15.75" customHeight="1" x14ac:dyDescent="0.3">
      <c r="A41" s="343">
        <v>25</v>
      </c>
      <c r="B41" s="293" t="s">
        <v>560</v>
      </c>
      <c r="C41" s="303" t="s">
        <v>574</v>
      </c>
      <c r="D41" s="296" t="s">
        <v>814</v>
      </c>
      <c r="E41" s="296" t="str">
        <f>CONCATENATE(LEFT(B41,1),C41,"@emhcharter.org")</f>
        <v>SRoberts@emhcharter.org</v>
      </c>
      <c r="F41" s="337">
        <v>508</v>
      </c>
      <c r="G41" s="421">
        <v>7508</v>
      </c>
    </row>
    <row r="42" spans="1:7" ht="15.75" customHeight="1" x14ac:dyDescent="0.3">
      <c r="A42" s="343">
        <v>35</v>
      </c>
      <c r="B42" s="293" t="s">
        <v>282</v>
      </c>
      <c r="C42" s="305" t="s">
        <v>528</v>
      </c>
      <c r="D42" s="298" t="s">
        <v>739</v>
      </c>
      <c r="E42" s="296" t="str">
        <f>CONCATENATE(LEFT(B42,1),C42,"@emhcharter.org")</f>
        <v>JCarroll@emhcharter.org</v>
      </c>
      <c r="F42" s="338">
        <v>519</v>
      </c>
      <c r="G42" s="423">
        <v>7519</v>
      </c>
    </row>
    <row r="43" spans="1:7" ht="15.75" customHeight="1" x14ac:dyDescent="0.3">
      <c r="A43" s="343">
        <v>36</v>
      </c>
      <c r="B43" s="293" t="s">
        <v>583</v>
      </c>
      <c r="C43" s="298" t="s">
        <v>586</v>
      </c>
      <c r="D43" s="298" t="s">
        <v>155</v>
      </c>
      <c r="E43" s="296" t="str">
        <f>CONCATENATE(LEFT(B43,1),C43,"@emhcharter.org")</f>
        <v>BGirsch@emhcharter.org</v>
      </c>
      <c r="F43" s="337">
        <v>530</v>
      </c>
      <c r="G43" s="421">
        <v>7530</v>
      </c>
    </row>
    <row r="44" spans="1:7" ht="15.75" customHeight="1" x14ac:dyDescent="0.3">
      <c r="A44" s="343">
        <v>37</v>
      </c>
      <c r="B44" s="293" t="s">
        <v>584</v>
      </c>
      <c r="C44" s="303" t="s">
        <v>587</v>
      </c>
      <c r="D44" s="298" t="s">
        <v>256</v>
      </c>
      <c r="E44" s="296" t="str">
        <f>CONCATENATE(LEFT(B44,1),C44,"@emhcharter.org")</f>
        <v>BTapper@emhcharter.org</v>
      </c>
      <c r="F44" s="337">
        <v>519</v>
      </c>
      <c r="G44" s="421">
        <v>7519</v>
      </c>
    </row>
    <row r="45" spans="1:7" ht="15.75" customHeight="1" x14ac:dyDescent="0.3">
      <c r="A45" s="371" t="s">
        <v>85</v>
      </c>
      <c r="B45" s="372"/>
      <c r="C45" s="372"/>
      <c r="D45" s="372"/>
      <c r="E45" s="373"/>
      <c r="F45" s="363"/>
      <c r="G45" s="363"/>
    </row>
    <row r="46" spans="1:7" ht="15.75" customHeight="1" x14ac:dyDescent="0.3">
      <c r="A46" s="343">
        <v>38</v>
      </c>
      <c r="B46" s="293" t="s">
        <v>588</v>
      </c>
      <c r="C46" s="293" t="s">
        <v>485</v>
      </c>
      <c r="D46" s="293" t="s">
        <v>88</v>
      </c>
      <c r="E46" s="293" t="str">
        <f>CONCATENATE(LEFT(B46,1),C46,"@emhcharter.org")</f>
        <v>MMartinez@emhcharter.org</v>
      </c>
      <c r="F46" s="337">
        <v>505</v>
      </c>
      <c r="G46" s="421">
        <v>7500</v>
      </c>
    </row>
    <row r="47" spans="1:7" ht="15.75" customHeight="1" x14ac:dyDescent="0.3">
      <c r="A47" s="371" t="s">
        <v>36</v>
      </c>
      <c r="B47" s="372"/>
      <c r="C47" s="372"/>
      <c r="D47" s="372"/>
      <c r="E47" s="373"/>
      <c r="F47" s="363"/>
      <c r="G47" s="363"/>
    </row>
    <row r="48" spans="1:7" ht="15.75" customHeight="1" x14ac:dyDescent="0.3">
      <c r="A48" s="343">
        <v>39</v>
      </c>
      <c r="B48" s="299" t="s">
        <v>740</v>
      </c>
      <c r="C48" s="300" t="s">
        <v>741</v>
      </c>
      <c r="D48" s="299" t="s">
        <v>257</v>
      </c>
      <c r="E48" s="299" t="str">
        <f>CONCATENATE(LEFT(B48,1),C48,"@emhcharter.org")</f>
        <v>APerrello@emhcharter.org</v>
      </c>
      <c r="F48" s="339">
        <v>534</v>
      </c>
      <c r="G48" s="422">
        <v>7534</v>
      </c>
    </row>
    <row r="49" spans="1:7" ht="15.75" customHeight="1" x14ac:dyDescent="0.3">
      <c r="A49" s="341">
        <v>40</v>
      </c>
      <c r="B49" s="293" t="s">
        <v>742</v>
      </c>
      <c r="C49" s="296" t="s">
        <v>743</v>
      </c>
      <c r="D49" s="293" t="s">
        <v>744</v>
      </c>
      <c r="E49" s="293" t="str">
        <f>CONCATENATE(LEFT(B49,1),C49,"@emhcharter.org")</f>
        <v>BBaird@emhcharter.org</v>
      </c>
      <c r="F49" s="297">
        <v>534</v>
      </c>
      <c r="G49" s="297">
        <v>7535</v>
      </c>
    </row>
    <row r="50" spans="1:7" ht="15.75" customHeight="1" x14ac:dyDescent="0.3">
      <c r="A50" s="371" t="s">
        <v>161</v>
      </c>
      <c r="B50" s="408"/>
      <c r="C50" s="408"/>
      <c r="D50" s="408"/>
      <c r="E50" s="409"/>
      <c r="F50" s="410"/>
      <c r="G50" s="410"/>
    </row>
    <row r="51" spans="1:7" ht="15.75" customHeight="1" x14ac:dyDescent="0.3">
      <c r="A51" s="343">
        <v>41</v>
      </c>
      <c r="B51" s="293" t="s">
        <v>745</v>
      </c>
      <c r="C51" s="293" t="s">
        <v>746</v>
      </c>
      <c r="D51" s="293" t="s">
        <v>161</v>
      </c>
      <c r="E51" s="293"/>
      <c r="F51" s="339">
        <v>532</v>
      </c>
      <c r="G51" s="422">
        <v>7532</v>
      </c>
    </row>
    <row r="52" spans="1:7" ht="15.75" customHeight="1" x14ac:dyDescent="0.3">
      <c r="A52" s="76">
        <v>42</v>
      </c>
      <c r="B52" s="299" t="s">
        <v>223</v>
      </c>
      <c r="C52" s="299" t="s">
        <v>747</v>
      </c>
      <c r="D52" s="299" t="s">
        <v>259</v>
      </c>
      <c r="E52" s="299"/>
      <c r="F52" s="424">
        <v>538</v>
      </c>
      <c r="G52" s="425">
        <v>7538</v>
      </c>
    </row>
  </sheetData>
  <mergeCells count="19">
    <mergeCell ref="F45:G45"/>
    <mergeCell ref="A47:E47"/>
    <mergeCell ref="F47:G47"/>
    <mergeCell ref="A50:E50"/>
    <mergeCell ref="F50:G50"/>
    <mergeCell ref="A45:E45"/>
    <mergeCell ref="A16:E16"/>
    <mergeCell ref="F16:G16"/>
    <mergeCell ref="B1:C1"/>
    <mergeCell ref="A2:E2"/>
    <mergeCell ref="F2:G2"/>
    <mergeCell ref="A11:E11"/>
    <mergeCell ref="F11:G11"/>
    <mergeCell ref="A32:E32"/>
    <mergeCell ref="F32:G32"/>
    <mergeCell ref="A36:E36"/>
    <mergeCell ref="F36:G36"/>
    <mergeCell ref="A39:E39"/>
    <mergeCell ref="F39:G39"/>
  </mergeCells>
  <hyperlinks>
    <hyperlink ref="E1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Zimbrich</vt:lpstr>
      <vt:lpstr>Joseph</vt:lpstr>
      <vt:lpstr>Kodak</vt:lpstr>
      <vt:lpstr>Computer Totals</vt:lpstr>
      <vt:lpstr>Printers</vt:lpstr>
      <vt:lpstr>Servers</vt:lpstr>
      <vt:lpstr>Zimbrich Directory</vt:lpstr>
      <vt:lpstr>Joseph Directory</vt:lpstr>
      <vt:lpstr>Kodak Directory</vt:lpstr>
      <vt:lpstr>19-20 Budget</vt:lpstr>
      <vt:lpstr>20-21 Budget</vt:lpstr>
      <vt:lpstr>'Joseph Directory'!Print_Area</vt:lpstr>
      <vt:lpstr>'Zimbrich Directory'!Print_Area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Matt Kleehammer</cp:lastModifiedBy>
  <dcterms:created xsi:type="dcterms:W3CDTF">2019-09-25T03:51:31Z</dcterms:created>
  <dcterms:modified xsi:type="dcterms:W3CDTF">2020-10-15T16:13:22Z</dcterms:modified>
</cp:coreProperties>
</file>